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DO GRÃO AO CAFÉ\"/>
    </mc:Choice>
  </mc:AlternateContent>
  <xr:revisionPtr revIDLastSave="0" documentId="13_ncr:1_{206401F8-C09A-476E-A13D-0272933C9F89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PROPOSTA_COTA_SALVADOR" sheetId="9" state="hidden" r:id="rId1"/>
    <sheet name="Ouro" sheetId="12" r:id="rId2"/>
    <sheet name="Prata" sheetId="13" r:id="rId3"/>
    <sheet name="Bronze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2" l="1"/>
  <c r="E13" i="14" l="1"/>
  <c r="H12" i="14"/>
  <c r="K12" i="14" s="1"/>
  <c r="H10" i="14" l="1"/>
  <c r="K10" i="14"/>
  <c r="H11" i="13"/>
  <c r="H11" i="14" l="1"/>
  <c r="E13" i="13"/>
  <c r="H12" i="13"/>
  <c r="K12" i="13" s="1"/>
  <c r="H10" i="13"/>
  <c r="J10" i="13" s="1"/>
  <c r="J13" i="13" s="1"/>
  <c r="E14" i="12"/>
  <c r="H12" i="12"/>
  <c r="K12" i="12" s="1"/>
  <c r="H10" i="12"/>
  <c r="K11" i="14" l="1"/>
  <c r="K13" i="14" s="1"/>
  <c r="H13" i="14"/>
  <c r="J10" i="14"/>
  <c r="J13" i="14" s="1"/>
  <c r="K10" i="13"/>
  <c r="H13" i="13"/>
  <c r="K11" i="12"/>
  <c r="K11" i="13" l="1"/>
  <c r="K13" i="13" s="1"/>
  <c r="H14" i="12"/>
  <c r="K14" i="12"/>
  <c r="K15" i="12" s="1"/>
  <c r="J10" i="12" l="1"/>
  <c r="J14" i="12" l="1"/>
  <c r="H5" i="9"/>
  <c r="H4" i="9"/>
  <c r="E65" i="9"/>
  <c r="E16" i="9" s="1"/>
  <c r="H64" i="9"/>
  <c r="H63" i="9"/>
  <c r="H62" i="9"/>
  <c r="H61" i="9"/>
  <c r="H60" i="9"/>
  <c r="H59" i="9"/>
  <c r="H58" i="9"/>
  <c r="H65" i="9" l="1"/>
  <c r="H16" i="9" s="1"/>
  <c r="J16" i="9" s="1"/>
  <c r="E53" i="9"/>
  <c r="E15" i="9" s="1"/>
  <c r="H6" i="9" s="1"/>
  <c r="H52" i="9"/>
  <c r="H51" i="9"/>
  <c r="H50" i="9"/>
  <c r="H53" i="9" l="1"/>
  <c r="H15" i="9" s="1"/>
  <c r="I6" i="9" s="1"/>
  <c r="J15" i="9" l="1"/>
  <c r="H44" i="9"/>
  <c r="E45" i="9"/>
  <c r="E11" i="9" s="1"/>
  <c r="H43" i="9"/>
  <c r="H42" i="9"/>
  <c r="H41" i="9"/>
  <c r="E37" i="9"/>
  <c r="E10" i="9" s="1"/>
  <c r="H3" i="9" s="1"/>
  <c r="H36" i="9"/>
  <c r="H35" i="9"/>
  <c r="H34" i="9"/>
  <c r="H23" i="9"/>
  <c r="H33" i="9"/>
  <c r="H32" i="9"/>
  <c r="H31" i="9"/>
  <c r="H30" i="9"/>
  <c r="H29" i="9"/>
  <c r="H28" i="9"/>
  <c r="H27" i="9"/>
  <c r="H26" i="9"/>
  <c r="H25" i="9"/>
  <c r="H24" i="9"/>
  <c r="H14" i="9"/>
  <c r="I5" i="9" s="1"/>
  <c r="H13" i="9"/>
  <c r="I4" i="9" s="1"/>
  <c r="H12" i="9"/>
  <c r="J12" i="9" s="1"/>
  <c r="E17" i="9" l="1"/>
  <c r="J13" i="9"/>
  <c r="J14" i="9"/>
  <c r="H45" i="9"/>
  <c r="H37" i="9"/>
  <c r="H11" i="9" l="1"/>
  <c r="J11" i="9" s="1"/>
  <c r="G11" i="9"/>
  <c r="G10" i="9"/>
  <c r="H10" i="9"/>
  <c r="I3" i="9" l="1"/>
  <c r="H17" i="9"/>
  <c r="J10" i="9"/>
  <c r="J17" i="9" s="1"/>
  <c r="J6" i="9" l="1"/>
  <c r="J4" i="9"/>
  <c r="J5" i="9"/>
  <c r="J3" i="9"/>
</calcChain>
</file>

<file path=xl/sharedStrings.xml><?xml version="1.0" encoding="utf-8"?>
<sst xmlns="http://schemas.openxmlformats.org/spreadsheetml/2006/main" count="309" uniqueCount="107">
  <si>
    <t>QUADRO RESUMO</t>
  </si>
  <si>
    <t>FORMATO</t>
  </si>
  <si>
    <t>QTD</t>
  </si>
  <si>
    <t>VLR TABELA</t>
  </si>
  <si>
    <t>% ENTREGA $</t>
  </si>
  <si>
    <t>Emissora</t>
  </si>
  <si>
    <t>RecordTV Itapoan</t>
  </si>
  <si>
    <t>Assinatura de 5"</t>
  </si>
  <si>
    <t>Praça:</t>
  </si>
  <si>
    <t>Salvador</t>
  </si>
  <si>
    <t>Comercial 30"</t>
  </si>
  <si>
    <t>Projeto:</t>
  </si>
  <si>
    <t>RECORD TV NORDESTE SÃO JOÃO 2021</t>
  </si>
  <si>
    <t>Insert de vídeo 5"</t>
  </si>
  <si>
    <t>Período:</t>
  </si>
  <si>
    <t>PERÍODO: JUNHO 2021</t>
  </si>
  <si>
    <t>Insert de vídeo 10"</t>
  </si>
  <si>
    <t>ENTREGA COMERCIAL</t>
  </si>
  <si>
    <t>PROGRAMA/ ENTREGA</t>
  </si>
  <si>
    <t>SECUNDAGEM</t>
  </si>
  <si>
    <t>Nº DE INSERÇÕES</t>
  </si>
  <si>
    <t>CONVERSÃO</t>
  </si>
  <si>
    <t>R$
UNITÁRIO</t>
  </si>
  <si>
    <t>R$
TOTAL</t>
  </si>
  <si>
    <t>% DESCONTO</t>
  </si>
  <si>
    <t>BRUTO NEGOCIADO</t>
  </si>
  <si>
    <t xml:space="preserve">Chamadas de envolvimento </t>
  </si>
  <si>
    <t>Assinatura 5"</t>
  </si>
  <si>
    <t>5"</t>
  </si>
  <si>
    <t>Boletim editorial - envolvimento</t>
  </si>
  <si>
    <t>Vinheta de A/E - São João do Nordeste</t>
  </si>
  <si>
    <t>Comercial patrocinado - São João do Nordeste</t>
  </si>
  <si>
    <t xml:space="preserve">Comercial </t>
  </si>
  <si>
    <t>30"</t>
  </si>
  <si>
    <t>Insert Master - São João do Nordeste</t>
  </si>
  <si>
    <t>Insert de marca</t>
  </si>
  <si>
    <t>Break no Conteúdos - Quadros Especiais</t>
  </si>
  <si>
    <t>10"</t>
  </si>
  <si>
    <t>-</t>
  </si>
  <si>
    <t>Chamadas de envolvimento - Quadros Especiais</t>
  </si>
  <si>
    <t>Total</t>
  </si>
  <si>
    <t>TOTAL</t>
  </si>
  <si>
    <t>Programa São João do Nordeste</t>
  </si>
  <si>
    <t>Quadro Especial</t>
  </si>
  <si>
    <t>::: GRADE DAS VINHETAS DE CHAMADAS DE 5" PARA O PROGRAMA :::</t>
  </si>
  <si>
    <t>PROGRAMA</t>
  </si>
  <si>
    <t>Bahia no Ar</t>
  </si>
  <si>
    <t>Fala Brasil</t>
  </si>
  <si>
    <t>Hoje em dia</t>
  </si>
  <si>
    <t>Balanço Geral BA</t>
  </si>
  <si>
    <t>Novela da Tarde</t>
  </si>
  <si>
    <t>Cidade Alerta BA</t>
  </si>
  <si>
    <t>Jornal da Record</t>
  </si>
  <si>
    <t>Novela 3</t>
  </si>
  <si>
    <t>Fala Brasil Ed. Sáb</t>
  </si>
  <si>
    <t>Balanço Geral BA - Ed. Sáb</t>
  </si>
  <si>
    <t>Cine Aventura</t>
  </si>
  <si>
    <t>Jornal da Record - Ed. Sáb</t>
  </si>
  <si>
    <t>Hora do Faro</t>
  </si>
  <si>
    <t>Domingo Espetacular</t>
  </si>
  <si>
    <t>::: VINHETAS DOS BOLETINS DE 5" NA PROGRAMAÇÃO LOCAL :::</t>
  </si>
  <si>
    <t>::: BREAK NO CONTEUDO DOS QUADROS :::</t>
  </si>
  <si>
    <t>Record Bahia</t>
  </si>
  <si>
    <t>Café</t>
  </si>
  <si>
    <t>Agosto</t>
  </si>
  <si>
    <t>R$
NEGOCIADO</t>
  </si>
  <si>
    <t>Vinheta de abertura do quadro no break</t>
  </si>
  <si>
    <t>05"</t>
  </si>
  <si>
    <t>Rotativo</t>
  </si>
  <si>
    <t xml:space="preserve">Assinaturas nas chamadas de divulgação do quadro </t>
  </si>
  <si>
    <t>Insert Master</t>
  </si>
  <si>
    <t>Comercial</t>
  </si>
  <si>
    <t>30''</t>
  </si>
  <si>
    <t>Tabela de preço de outubro 2025</t>
  </si>
  <si>
    <t>BAHIA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</si>
  <si>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</si>
  <si>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</si>
  <si>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</si>
  <si>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</si>
  <si>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</si>
  <si>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</si>
  <si>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</si>
  <si>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</si>
  <si>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</si>
  <si>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</si>
  <si>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</si>
  <si>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</si>
  <si>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</si>
  <si>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</si>
  <si>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</si>
  <si>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</si>
  <si>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</si>
  <si>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</si>
  <si>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</si>
  <si>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</si>
  <si>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</si>
  <si>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</si>
  <si>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</si>
  <si>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</si>
  <si>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</si>
  <si>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</si>
  <si>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</si>
  <si>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</si>
  <si>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</si>
  <si>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</si>
  <si>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Tabela de preço de OUTUBRO 2025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</si>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</sst>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(&quot;R$ &quot;* #,##0.00_);_(&quot;R$ &quot;* \(#,##0.00\);_(&quot;R$ &quot;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sz val="10"/>
      <name val="Arial"/>
      <family val="2"/>
    </font>
    <font>
      <sz val="10"/>
      <name val="Cambria"/>
      <family val="2"/>
    </font>
    <font>
      <b/>
      <sz val="18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D0D0D"/>
      <name val="Calibri"/>
      <family val="2"/>
    </font>
    <font>
      <b/>
      <sz val="10"/>
      <color rgb="FF000000"/>
      <name val="Calibri"/>
      <family val="2"/>
    </font>
    <font>
      <sz val="12"/>
      <color rgb="FFFFFFFF"/>
      <name val="Calibri"/>
      <family val="2"/>
    </font>
    <font>
      <sz val="14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FFFFFF"/>
      <name val="Calibri"/>
      <family val="2"/>
    </font>
    <font>
      <b/>
      <sz val="16"/>
      <color rgb="FFFFFFFF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19" fillId="0" borderId="0"/>
    <xf numFmtId="165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02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164" fontId="3" fillId="3" borderId="2" xfId="3" applyNumberFormat="1" applyFont="1" applyFill="1" applyBorder="1" applyAlignment="1">
      <alignment vertical="center"/>
    </xf>
    <xf numFmtId="4" fontId="8" fillId="3" borderId="2" xfId="3" applyNumberFormat="1" applyFont="1" applyFill="1" applyBorder="1" applyAlignment="1">
      <alignment horizontal="center" vertical="center"/>
    </xf>
    <xf numFmtId="0" fontId="0" fillId="2" borderId="0" xfId="0" applyFill="1"/>
    <xf numFmtId="43" fontId="3" fillId="3" borderId="4" xfId="1" applyFont="1" applyFill="1" applyBorder="1" applyAlignment="1">
      <alignment vertical="center"/>
    </xf>
    <xf numFmtId="43" fontId="9" fillId="0" borderId="5" xfId="1" applyFont="1" applyBorder="1" applyAlignment="1">
      <alignment horizontal="left" vertical="center"/>
    </xf>
    <xf numFmtId="43" fontId="9" fillId="0" borderId="6" xfId="1" applyFont="1" applyBorder="1" applyAlignment="1">
      <alignment horizontal="left" vertical="center"/>
    </xf>
    <xf numFmtId="43" fontId="9" fillId="0" borderId="2" xfId="1" quotePrefix="1" applyFont="1" applyBorder="1" applyAlignment="1">
      <alignment horizontal="left" vertical="center"/>
    </xf>
    <xf numFmtId="43" fontId="9" fillId="0" borderId="7" xfId="1" quotePrefix="1" applyFont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left" vertical="center"/>
    </xf>
    <xf numFmtId="0" fontId="15" fillId="0" borderId="2" xfId="3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4" fontId="17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3" fontId="2" fillId="3" borderId="2" xfId="3" applyNumberFormat="1" applyFont="1" applyFill="1" applyBorder="1" applyAlignment="1">
      <alignment horizontal="center" vertical="center"/>
    </xf>
    <xf numFmtId="164" fontId="2" fillId="3" borderId="2" xfId="3" applyNumberFormat="1" applyFont="1" applyFill="1" applyBorder="1" applyAlignment="1">
      <alignment vertical="center"/>
    </xf>
    <xf numFmtId="4" fontId="2" fillId="3" borderId="2" xfId="3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2" xfId="3" applyNumberFormat="1" applyFont="1" applyFill="1" applyBorder="1" applyAlignment="1">
      <alignment horizontal="center" vertical="center"/>
    </xf>
    <xf numFmtId="164" fontId="2" fillId="4" borderId="2" xfId="3" applyNumberFormat="1" applyFont="1" applyFill="1" applyBorder="1" applyAlignment="1">
      <alignment vertical="center"/>
    </xf>
    <xf numFmtId="4" fontId="2" fillId="4" borderId="2" xfId="3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/>
    </xf>
    <xf numFmtId="3" fontId="2" fillId="5" borderId="2" xfId="3" applyNumberFormat="1" applyFont="1" applyFill="1" applyBorder="1" applyAlignment="1">
      <alignment horizontal="center" vertical="center"/>
    </xf>
    <xf numFmtId="164" fontId="2" fillId="5" borderId="2" xfId="3" applyNumberFormat="1" applyFont="1" applyFill="1" applyBorder="1" applyAlignment="1">
      <alignment vertical="center"/>
    </xf>
    <xf numFmtId="4" fontId="2" fillId="5" borderId="2" xfId="3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/>
    </xf>
    <xf numFmtId="3" fontId="2" fillId="6" borderId="2" xfId="3" applyNumberFormat="1" applyFont="1" applyFill="1" applyBorder="1" applyAlignment="1">
      <alignment horizontal="center" vertical="center"/>
    </xf>
    <xf numFmtId="164" fontId="2" fillId="6" borderId="2" xfId="3" applyNumberFormat="1" applyFont="1" applyFill="1" applyBorder="1" applyAlignment="1">
      <alignment vertical="center"/>
    </xf>
    <xf numFmtId="4" fontId="2" fillId="6" borderId="2" xfId="3" applyNumberFormat="1" applyFont="1" applyFill="1" applyBorder="1" applyAlignment="1">
      <alignment horizontal="center" vertical="center"/>
    </xf>
    <xf numFmtId="0" fontId="12" fillId="7" borderId="2" xfId="3" applyFont="1" applyFill="1" applyBorder="1" applyAlignment="1">
      <alignment horizontal="left" vertical="center"/>
    </xf>
    <xf numFmtId="0" fontId="12" fillId="7" borderId="2" xfId="3" applyFont="1" applyFill="1" applyBorder="1" applyAlignment="1">
      <alignment horizontal="center" vertical="center"/>
    </xf>
    <xf numFmtId="3" fontId="13" fillId="7" borderId="2" xfId="0" applyNumberFormat="1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4" fontId="14" fillId="7" borderId="2" xfId="1" applyNumberFormat="1" applyFont="1" applyFill="1" applyBorder="1" applyAlignment="1">
      <alignment horizontal="center" vertical="center"/>
    </xf>
    <xf numFmtId="4" fontId="12" fillId="7" borderId="2" xfId="1" applyNumberFormat="1" applyFont="1" applyFill="1" applyBorder="1" applyAlignment="1">
      <alignment horizontal="center" vertical="center"/>
    </xf>
    <xf numFmtId="10" fontId="13" fillId="7" borderId="2" xfId="2" applyNumberFormat="1" applyFont="1" applyFill="1" applyBorder="1" applyAlignment="1">
      <alignment horizontal="center"/>
    </xf>
    <xf numFmtId="164" fontId="13" fillId="7" borderId="2" xfId="0" applyNumberFormat="1" applyFont="1" applyFill="1" applyBorder="1" applyAlignment="1">
      <alignment horizontal="center"/>
    </xf>
    <xf numFmtId="0" fontId="12" fillId="8" borderId="2" xfId="3" applyFont="1" applyFill="1" applyBorder="1" applyAlignment="1">
      <alignment horizontal="left" vertical="center"/>
    </xf>
    <xf numFmtId="0" fontId="12" fillId="8" borderId="2" xfId="3" applyFont="1" applyFill="1" applyBorder="1" applyAlignment="1">
      <alignment horizontal="center" vertical="center"/>
    </xf>
    <xf numFmtId="3" fontId="13" fillId="8" borderId="2" xfId="0" applyNumberFormat="1" applyFont="1" applyFill="1" applyBorder="1" applyAlignment="1">
      <alignment horizontal="center"/>
    </xf>
    <xf numFmtId="4" fontId="14" fillId="8" borderId="2" xfId="1" applyNumberFormat="1" applyFont="1" applyFill="1" applyBorder="1" applyAlignment="1">
      <alignment horizontal="center" vertical="center"/>
    </xf>
    <xf numFmtId="4" fontId="12" fillId="8" borderId="2" xfId="1" applyNumberFormat="1" applyFont="1" applyFill="1" applyBorder="1" applyAlignment="1">
      <alignment horizontal="center" vertical="center"/>
    </xf>
    <xf numFmtId="10" fontId="13" fillId="8" borderId="2" xfId="2" applyNumberFormat="1" applyFont="1" applyFill="1" applyBorder="1" applyAlignment="1">
      <alignment horizontal="center"/>
    </xf>
    <xf numFmtId="164" fontId="13" fillId="8" borderId="2" xfId="0" applyNumberFormat="1" applyFont="1" applyFill="1" applyBorder="1" applyAlignment="1">
      <alignment horizontal="center"/>
    </xf>
    <xf numFmtId="0" fontId="0" fillId="8" borderId="0" xfId="0" applyFill="1"/>
    <xf numFmtId="0" fontId="0" fillId="7" borderId="0" xfId="0" applyFill="1"/>
    <xf numFmtId="0" fontId="11" fillId="2" borderId="0" xfId="0" applyFont="1" applyFill="1" applyAlignment="1">
      <alignment vertical="center"/>
    </xf>
    <xf numFmtId="4" fontId="0" fillId="2" borderId="2" xfId="0" applyNumberFormat="1" applyFill="1" applyBorder="1"/>
    <xf numFmtId="3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9" fontId="0" fillId="2" borderId="0" xfId="2" applyFont="1" applyFill="1" applyBorder="1" applyAlignment="1">
      <alignment horizontal="center"/>
    </xf>
    <xf numFmtId="0" fontId="12" fillId="2" borderId="2" xfId="3" applyFont="1" applyFill="1" applyBorder="1" applyAlignment="1">
      <alignment horizontal="left" vertical="center"/>
    </xf>
    <xf numFmtId="0" fontId="12" fillId="2" borderId="2" xfId="3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4" fontId="12" fillId="2" borderId="2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" fontId="14" fillId="2" borderId="2" xfId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" fontId="12" fillId="2" borderId="4" xfId="1" applyNumberFormat="1" applyFont="1" applyFill="1" applyBorder="1" applyAlignment="1">
      <alignment horizontal="center" vertical="center"/>
    </xf>
    <xf numFmtId="4" fontId="8" fillId="3" borderId="4" xfId="3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4" fontId="12" fillId="2" borderId="10" xfId="1" applyNumberFormat="1" applyFont="1" applyFill="1" applyBorder="1" applyAlignment="1">
      <alignment horizontal="center" vertical="center"/>
    </xf>
    <xf numFmtId="4" fontId="8" fillId="3" borderId="10" xfId="3" applyNumberFormat="1" applyFont="1" applyFill="1" applyBorder="1" applyAlignment="1">
      <alignment horizontal="center" vertical="center"/>
    </xf>
    <xf numFmtId="43" fontId="12" fillId="2" borderId="2" xfId="1" applyFont="1" applyFill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3" fontId="15" fillId="0" borderId="6" xfId="3" applyNumberFormat="1" applyFont="1" applyBorder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/>
    </xf>
    <xf numFmtId="3" fontId="15" fillId="2" borderId="5" xfId="3" applyNumberFormat="1" applyFont="1" applyFill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/>
    </xf>
    <xf numFmtId="2" fontId="0" fillId="2" borderId="0" xfId="0" applyNumberFormat="1" applyFill="1"/>
    <xf numFmtId="9" fontId="13" fillId="2" borderId="2" xfId="2" applyFont="1" applyFill="1" applyBorder="1" applyAlignment="1">
      <alignment horizontal="center"/>
    </xf>
    <xf numFmtId="44" fontId="0" fillId="2" borderId="0" xfId="0" applyNumberFormat="1" applyFill="1"/>
    <xf numFmtId="3" fontId="16" fillId="2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4" fontId="18" fillId="3" borderId="10" xfId="3" applyNumberFormat="1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left" vertical="center"/>
    </xf>
    <xf numFmtId="0" fontId="15" fillId="2" borderId="6" xfId="3" applyFont="1" applyFill="1" applyBorder="1" applyAlignment="1">
      <alignment horizontal="center" vertical="center"/>
    </xf>
    <xf numFmtId="0" fontId="15" fillId="2" borderId="10" xfId="3" applyFont="1" applyFill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3" fontId="3" fillId="3" borderId="14" xfId="3" applyNumberFormat="1" applyFont="1" applyFill="1" applyBorder="1" applyAlignment="1">
      <alignment horizontal="center" vertical="center"/>
    </xf>
    <xf numFmtId="3" fontId="15" fillId="0" borderId="10" xfId="3" applyNumberFormat="1" applyFont="1" applyBorder="1" applyAlignment="1">
      <alignment horizontal="center" vertical="center" wrapText="1"/>
    </xf>
    <xf numFmtId="3" fontId="0" fillId="2" borderId="0" xfId="0" applyNumberFormat="1" applyFill="1"/>
    <xf numFmtId="0" fontId="27" fillId="10" borderId="29" xfId="3" applyFont="1" applyFill="1" applyBorder="1" applyAlignment="1">
      <alignment horizontal="center" vertical="center" wrapText="1"/>
    </xf>
    <xf numFmtId="0" fontId="21" fillId="10" borderId="17" xfId="3" applyFont="1" applyFill="1" applyBorder="1" applyAlignment="1">
      <alignment horizontal="center" vertical="center"/>
    </xf>
    <xf numFmtId="0" fontId="21" fillId="10" borderId="18" xfId="3" applyFont="1" applyFill="1" applyBorder="1" applyAlignment="1">
      <alignment horizontal="center" vertical="center"/>
    </xf>
    <xf numFmtId="0" fontId="21" fillId="10" borderId="19" xfId="3" applyFont="1" applyFill="1" applyBorder="1" applyAlignment="1">
      <alignment horizontal="center" vertical="center"/>
    </xf>
    <xf numFmtId="0" fontId="22" fillId="11" borderId="20" xfId="3" applyFont="1" applyFill="1" applyBorder="1" applyAlignment="1">
      <alignment horizontal="center" vertical="center"/>
    </xf>
    <xf numFmtId="0" fontId="22" fillId="11" borderId="21" xfId="3" applyFont="1" applyFill="1" applyBorder="1" applyAlignment="1">
      <alignment horizontal="center" vertical="center" wrapText="1"/>
    </xf>
    <xf numFmtId="0" fontId="22" fillId="11" borderId="21" xfId="3" applyFont="1" applyFill="1" applyBorder="1" applyAlignment="1">
      <alignment horizontal="center" vertical="center"/>
    </xf>
    <xf numFmtId="0" fontId="22" fillId="11" borderId="22" xfId="3" applyFont="1" applyFill="1" applyBorder="1" applyAlignment="1">
      <alignment horizontal="center" vertical="center" wrapText="1"/>
    </xf>
    <xf numFmtId="0" fontId="22" fillId="11" borderId="23" xfId="3" applyFont="1" applyFill="1" applyBorder="1" applyAlignment="1">
      <alignment horizontal="center" vertical="center" wrapText="1"/>
    </xf>
    <xf numFmtId="0" fontId="22" fillId="11" borderId="24" xfId="3" applyFont="1" applyFill="1" applyBorder="1" applyAlignment="1">
      <alignment horizontal="center" vertical="center" wrapText="1"/>
    </xf>
    <xf numFmtId="0" fontId="23" fillId="12" borderId="25" xfId="3" applyFont="1" applyFill="1" applyBorder="1" applyAlignment="1">
      <alignment horizontal="center" vertical="center" wrapText="1"/>
    </xf>
    <xf numFmtId="0" fontId="23" fillId="12" borderId="26" xfId="3" applyFont="1" applyFill="1" applyBorder="1" applyAlignment="1">
      <alignment horizontal="center" vertical="center" wrapText="1"/>
    </xf>
    <xf numFmtId="0" fontId="24" fillId="12" borderId="26" xfId="3" applyFont="1" applyFill="1" applyBorder="1" applyAlignment="1">
      <alignment horizontal="center" vertical="center" wrapText="1"/>
    </xf>
    <xf numFmtId="0" fontId="20" fillId="12" borderId="26" xfId="3" applyFont="1" applyFill="1" applyBorder="1" applyAlignment="1">
      <alignment horizontal="center" vertical="center" wrapText="1"/>
    </xf>
    <xf numFmtId="3" fontId="23" fillId="12" borderId="26" xfId="3" applyNumberFormat="1" applyFont="1" applyFill="1" applyBorder="1" applyAlignment="1">
      <alignment horizontal="center" vertical="center" wrapText="1"/>
    </xf>
    <xf numFmtId="0" fontId="25" fillId="12" borderId="26" xfId="3" applyFont="1" applyFill="1" applyBorder="1" applyAlignment="1">
      <alignment horizontal="center" vertical="center" wrapText="1"/>
    </xf>
    <xf numFmtId="8" fontId="23" fillId="12" borderId="26" xfId="3" applyNumberFormat="1" applyFont="1" applyFill="1" applyBorder="1" applyAlignment="1">
      <alignment horizontal="center" vertical="center"/>
    </xf>
    <xf numFmtId="8" fontId="23" fillId="12" borderId="27" xfId="3" applyNumberFormat="1" applyFont="1" applyFill="1" applyBorder="1" applyAlignment="1">
      <alignment horizontal="center" vertical="center" wrapText="1"/>
    </xf>
    <xf numFmtId="0" fontId="23" fillId="12" borderId="28" xfId="3" applyFont="1" applyFill="1" applyBorder="1" applyAlignment="1">
      <alignment horizontal="center" vertical="center" wrapText="1"/>
    </xf>
    <xf numFmtId="0" fontId="23" fillId="12" borderId="29" xfId="3" applyFont="1" applyFill="1" applyBorder="1" applyAlignment="1">
      <alignment horizontal="center" vertical="center" wrapText="1"/>
    </xf>
    <xf numFmtId="0" fontId="24" fillId="12" borderId="29" xfId="3" applyFont="1" applyFill="1" applyBorder="1" applyAlignment="1">
      <alignment horizontal="center" vertical="center" wrapText="1"/>
    </xf>
    <xf numFmtId="0" fontId="23" fillId="0" borderId="29" xfId="3" applyFont="1" applyBorder="1" applyAlignment="1">
      <alignment horizontal="center" vertical="center" wrapText="1"/>
    </xf>
    <xf numFmtId="3" fontId="23" fillId="12" borderId="29" xfId="3" applyNumberFormat="1" applyFont="1" applyFill="1" applyBorder="1" applyAlignment="1">
      <alignment horizontal="center" vertical="center" wrapText="1"/>
    </xf>
    <xf numFmtId="0" fontId="25" fillId="12" borderId="29" xfId="3" applyFont="1" applyFill="1" applyBorder="1" applyAlignment="1">
      <alignment horizontal="center" vertical="center" wrapText="1"/>
    </xf>
    <xf numFmtId="8" fontId="23" fillId="12" borderId="29" xfId="3" applyNumberFormat="1" applyFont="1" applyFill="1" applyBorder="1" applyAlignment="1">
      <alignment horizontal="center" vertical="center"/>
    </xf>
    <xf numFmtId="8" fontId="23" fillId="12" borderId="30" xfId="3" applyNumberFormat="1" applyFont="1" applyFill="1" applyBorder="1" applyAlignment="1">
      <alignment horizontal="center" vertical="center" wrapText="1"/>
    </xf>
    <xf numFmtId="0" fontId="26" fillId="10" borderId="31" xfId="3" applyFont="1" applyFill="1" applyBorder="1" applyAlignment="1">
      <alignment horizontal="center" vertical="center" wrapText="1"/>
    </xf>
    <xf numFmtId="0" fontId="23" fillId="10" borderId="16" xfId="3" applyFont="1" applyFill="1" applyBorder="1" applyAlignment="1">
      <alignment horizontal="center" vertical="center" wrapText="1"/>
    </xf>
    <xf numFmtId="0" fontId="23" fillId="10" borderId="16" xfId="3" applyFont="1" applyFill="1" applyBorder="1" applyAlignment="1">
      <alignment horizontal="center" vertical="center"/>
    </xf>
    <xf numFmtId="0" fontId="22" fillId="10" borderId="16" xfId="3" applyFont="1" applyFill="1" applyBorder="1" applyAlignment="1">
      <alignment horizontal="center" vertical="center" wrapText="1"/>
    </xf>
    <xf numFmtId="3" fontId="27" fillId="10" borderId="16" xfId="3" applyNumberFormat="1" applyFont="1" applyFill="1" applyBorder="1" applyAlignment="1">
      <alignment horizontal="center" vertical="center" wrapText="1"/>
    </xf>
    <xf numFmtId="0" fontId="25" fillId="10" borderId="16" xfId="3" applyFont="1" applyFill="1" applyBorder="1" applyAlignment="1">
      <alignment horizontal="center" vertical="center" wrapText="1"/>
    </xf>
    <xf numFmtId="8" fontId="28" fillId="10" borderId="16" xfId="3" applyNumberFormat="1" applyFont="1" applyFill="1" applyBorder="1" applyAlignment="1">
      <alignment horizontal="center" vertical="center" wrapText="1"/>
    </xf>
    <xf numFmtId="9" fontId="29" fillId="10" borderId="32" xfId="3" applyNumberFormat="1" applyFont="1" applyFill="1" applyBorder="1" applyAlignment="1">
      <alignment horizontal="center" vertical="center" wrapText="1"/>
    </xf>
    <xf numFmtId="0" fontId="30" fillId="13" borderId="33" xfId="3" applyFont="1" applyFill="1" applyBorder="1" applyAlignment="1">
      <alignment horizontal="center" vertical="center"/>
    </xf>
    <xf numFmtId="0" fontId="30" fillId="13" borderId="34" xfId="3" applyFont="1" applyFill="1" applyBorder="1" applyAlignment="1">
      <alignment horizontal="center" vertical="center"/>
    </xf>
    <xf numFmtId="0" fontId="30" fillId="13" borderId="35" xfId="3" applyFont="1" applyFill="1" applyBorder="1" applyAlignment="1">
      <alignment horizontal="center" vertical="center"/>
    </xf>
    <xf numFmtId="0" fontId="22" fillId="10" borderId="29" xfId="3" applyFont="1" applyFill="1" applyBorder="1" applyAlignment="1">
      <alignment horizontal="center" vertical="center" wrapText="1"/>
    </xf>
    <xf numFmtId="0" fontId="23" fillId="10" borderId="29" xfId="3" applyFont="1" applyFill="1" applyBorder="1" applyAlignment="1">
      <alignment horizontal="center" vertical="center"/>
    </xf>
    <xf numFmtId="0" fontId="25" fillId="10" borderId="29" xfId="3" applyFont="1" applyFill="1" applyBorder="1" applyAlignment="1">
      <alignment horizontal="center" vertical="center" wrapText="1"/>
    </xf>
    <xf numFmtId="0" fontId="23" fillId="10" borderId="29" xfId="3" applyFont="1" applyFill="1" applyBorder="1" applyAlignment="1">
      <alignment vertical="center" wrapText="1"/>
    </xf>
    <xf numFmtId="0" fontId="22" fillId="10" borderId="30" xfId="3" applyFont="1" applyFill="1" applyBorder="1" applyAlignment="1">
      <alignment horizontal="center" vertical="center" wrapText="1"/>
    </xf>
    <xf numFmtId="0" fontId="28" fillId="10" borderId="30" xfId="3" applyFont="1" applyFill="1" applyBorder="1" applyAlignment="1">
      <alignment horizontal="center" vertical="center" wrapText="1"/>
    </xf>
    <xf numFmtId="8" fontId="31" fillId="10" borderId="32" xfId="3" applyNumberFormat="1" applyFont="1" applyFill="1" applyBorder="1" applyAlignment="1">
      <alignment horizontal="center" vertical="center" wrapText="1"/>
    </xf>
    <xf numFmtId="8" fontId="32" fillId="14" borderId="10" xfId="0" applyNumberFormat="1" applyFont="1" applyFill="1" applyBorder="1"/>
    <xf numFmtId="164" fontId="1" fillId="14" borderId="4" xfId="3" applyNumberFormat="1" applyFont="1" applyFill="1" applyBorder="1" applyAlignment="1">
      <alignment horizontal="center" vertical="center"/>
    </xf>
    <xf numFmtId="4" fontId="8" fillId="3" borderId="11" xfId="3" applyNumberFormat="1" applyFont="1" applyFill="1" applyBorder="1" applyAlignment="1">
      <alignment horizontal="center" vertical="center"/>
    </xf>
    <xf numFmtId="0" fontId="0" fillId="14" borderId="10" xfId="0" applyFill="1" applyBorder="1"/>
    <xf numFmtId="0" fontId="33" fillId="0" borderId="0" xfId="0" applyFont="1"/>
    <xf numFmtId="0" fontId="2" fillId="6" borderId="2" xfId="3" applyFont="1" applyFill="1" applyBorder="1" applyAlignment="1">
      <alignment horizontal="right" vertical="center"/>
    </xf>
    <xf numFmtId="0" fontId="2" fillId="9" borderId="2" xfId="0" applyFont="1" applyFill="1" applyBorder="1" applyAlignment="1">
      <alignment horizontal="center"/>
    </xf>
    <xf numFmtId="43" fontId="15" fillId="0" borderId="2" xfId="1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2" xfId="3" applyFont="1" applyFill="1" applyBorder="1" applyAlignment="1">
      <alignment horizontal="right" vertical="center"/>
    </xf>
    <xf numFmtId="43" fontId="12" fillId="8" borderId="2" xfId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3" fontId="15" fillId="0" borderId="4" xfId="1" applyFont="1" applyBorder="1" applyAlignment="1">
      <alignment horizontal="center" vertical="center"/>
    </xf>
    <xf numFmtId="43" fontId="15" fillId="0" borderId="9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right" vertical="center"/>
    </xf>
    <xf numFmtId="43" fontId="12" fillId="7" borderId="2" xfId="1" applyFont="1" applyFill="1" applyBorder="1" applyAlignment="1">
      <alignment horizontal="center" vertical="center"/>
    </xf>
    <xf numFmtId="43" fontId="9" fillId="0" borderId="8" xfId="1" applyFont="1" applyFill="1" applyBorder="1" applyAlignment="1">
      <alignment horizontal="left" vertical="center"/>
    </xf>
    <xf numFmtId="43" fontId="9" fillId="0" borderId="0" xfId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43" fontId="12" fillId="2" borderId="2" xfId="1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43" fontId="12" fillId="2" borderId="12" xfId="1" applyFont="1" applyFill="1" applyBorder="1" applyAlignment="1">
      <alignment vertical="center"/>
    </xf>
    <xf numFmtId="43" fontId="12" fillId="2" borderId="13" xfId="1" applyFont="1" applyFill="1" applyBorder="1" applyAlignment="1">
      <alignment vertical="center"/>
    </xf>
    <xf numFmtId="43" fontId="12" fillId="2" borderId="4" xfId="1" applyFont="1" applyFill="1" applyBorder="1" applyAlignment="1">
      <alignment horizontal="left" vertical="center"/>
    </xf>
    <xf numFmtId="43" fontId="12" fillId="2" borderId="9" xfId="1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3" fontId="15" fillId="2" borderId="13" xfId="1" applyFont="1" applyFill="1" applyBorder="1" applyAlignment="1">
      <alignment vertical="center"/>
    </xf>
    <xf numFmtId="0" fontId="3" fillId="3" borderId="14" xfId="3" applyFont="1" applyFill="1" applyBorder="1" applyAlignment="1">
      <alignment horizontal="center" vertical="center"/>
    </xf>
  </cellXfs>
  <cellStyles count="8">
    <cellStyle name="Moeda 2" xfId="5" xr:uid="{00000000-0005-0000-0000-000000000000}"/>
    <cellStyle name="Normal" xfId="0" builtinId="0"/>
    <cellStyle name="Normal 2" xfId="3" xr:uid="{00000000-0005-0000-0000-000002000000}"/>
    <cellStyle name="Normal 3" xfId="4" xr:uid="{00000000-0005-0000-0000-000003000000}"/>
    <cellStyle name="Normal 7" xfId="6" xr:uid="{00000000-0005-0000-0000-000004000000}"/>
    <cellStyle name="Porcentagem" xfId="2" builtinId="5"/>
    <cellStyle name="Vírgula" xfId="1" builtinId="3"/>
    <cellStyle name="Vírgula 2" xfId="7" xr:uid="{00000000-0005-0000-0000-000007000000}"/>
  </cellStyles>
  <dxfs count="0"/>
  <tableStyles count="0" defaultTableStyle="TableStyleMedium2" defaultPivotStyle="PivotStyleLight16"/>
  <colors>
    <mruColors>
      <color rgb="FF3399FF"/>
      <color rgb="FF990099"/>
      <color rgb="FF990033"/>
      <color rgb="FF660066"/>
      <color rgb="FF6DB6FF"/>
      <color rgb="FFFFD5D5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zoomScaleNormal="100" workbookViewId="0">
      <selection activeCell="B20" sqref="B20"/>
    </sheetView>
  </sheetViews>
  <sheetFormatPr defaultRowHeight="15" x14ac:dyDescent="0.25"/>
  <cols>
    <col min="1" max="1" width="13.140625" style="8" bestFit="1" customWidth="1"/>
    <col min="2" max="2" width="48.42578125" style="8" bestFit="1" customWidth="1"/>
    <col min="3" max="3" width="18.85546875" style="8" bestFit="1" customWidth="1"/>
    <col min="4" max="4" width="12" style="8" bestFit="1" customWidth="1"/>
    <col min="5" max="5" width="13.42578125" style="8" customWidth="1"/>
    <col min="6" max="6" width="10.85546875" style="8" bestFit="1" customWidth="1"/>
    <col min="7" max="7" width="14.28515625" style="8" bestFit="1" customWidth="1"/>
    <col min="8" max="8" width="16.85546875" style="8" bestFit="1" customWidth="1"/>
    <col min="9" max="9" width="12.7109375" style="8" bestFit="1" customWidth="1"/>
    <col min="10" max="10" width="16.85546875" style="8" bestFit="1" customWidth="1"/>
    <col min="11" max="16384" width="9.140625" style="8"/>
  </cols>
  <sheetData>
    <row r="1" spans="1:10" ht="15.75" x14ac:dyDescent="0.25">
      <c r="F1" s="161" t="s">
        <v>0</v>
      </c>
      <c r="G1" s="161"/>
      <c r="H1" s="161"/>
      <c r="I1" s="161"/>
      <c r="J1" s="161"/>
    </row>
    <row r="2" spans="1:10" x14ac:dyDescent="0.25">
      <c r="F2" s="190" t="s">
        <v>1</v>
      </c>
      <c r="G2" s="190"/>
      <c r="H2" s="18" t="s">
        <v>2</v>
      </c>
      <c r="I2" s="18" t="s">
        <v>3</v>
      </c>
      <c r="J2" s="18" t="s">
        <v>4</v>
      </c>
    </row>
    <row r="3" spans="1:10" ht="18.75" x14ac:dyDescent="0.25">
      <c r="A3" s="9" t="s">
        <v>5</v>
      </c>
      <c r="B3" s="10" t="s">
        <v>6</v>
      </c>
      <c r="C3" s="14"/>
      <c r="D3" s="14"/>
      <c r="E3" s="14"/>
      <c r="F3" s="188" t="s">
        <v>7</v>
      </c>
      <c r="G3" s="189"/>
      <c r="H3" s="16">
        <f>E10+E11+E12+E16</f>
        <v>158</v>
      </c>
      <c r="I3" s="71">
        <f>H10+H11+H12+H16</f>
        <v>329681.625</v>
      </c>
      <c r="J3" s="17">
        <f>I3/$H$17</f>
        <v>0.74905719354523004</v>
      </c>
    </row>
    <row r="4" spans="1:10" ht="18.75" x14ac:dyDescent="0.25">
      <c r="A4" s="9" t="s">
        <v>8</v>
      </c>
      <c r="B4" s="11" t="s">
        <v>9</v>
      </c>
      <c r="C4" s="14"/>
      <c r="D4" s="14"/>
      <c r="E4" s="70"/>
      <c r="F4" s="188" t="s">
        <v>10</v>
      </c>
      <c r="G4" s="189"/>
      <c r="H4" s="15">
        <f>E12</f>
        <v>8</v>
      </c>
      <c r="I4" s="71">
        <f>H13</f>
        <v>51976</v>
      </c>
      <c r="J4" s="17">
        <f>I4/$H$17</f>
        <v>0.11809271048001803</v>
      </c>
    </row>
    <row r="5" spans="1:10" ht="18.75" x14ac:dyDescent="0.25">
      <c r="A5" s="9" t="s">
        <v>11</v>
      </c>
      <c r="B5" s="12" t="s">
        <v>12</v>
      </c>
      <c r="C5" s="14"/>
      <c r="D5" s="14"/>
      <c r="E5" s="14"/>
      <c r="F5" s="188" t="s">
        <v>13</v>
      </c>
      <c r="G5" s="189"/>
      <c r="H5" s="16">
        <f>E14</f>
        <v>8</v>
      </c>
      <c r="I5" s="71">
        <f>H14</f>
        <v>20790.400000000001</v>
      </c>
      <c r="J5" s="17">
        <f>I5/$H$17</f>
        <v>4.7237084192007214E-2</v>
      </c>
    </row>
    <row r="6" spans="1:10" ht="18.75" x14ac:dyDescent="0.25">
      <c r="A6" s="9" t="s">
        <v>14</v>
      </c>
      <c r="B6" s="13" t="s">
        <v>15</v>
      </c>
      <c r="C6" s="14"/>
      <c r="D6" s="14"/>
      <c r="E6" s="14"/>
      <c r="F6" s="188" t="s">
        <v>16</v>
      </c>
      <c r="G6" s="189"/>
      <c r="H6" s="16">
        <f>E15</f>
        <v>9</v>
      </c>
      <c r="I6" s="71">
        <f>H15</f>
        <v>37680.75</v>
      </c>
      <c r="J6" s="17">
        <f>I6/$H$17</f>
        <v>8.5613011782744719E-2</v>
      </c>
    </row>
    <row r="7" spans="1:10" ht="18.75" x14ac:dyDescent="0.25">
      <c r="A7" s="183"/>
      <c r="B7" s="184"/>
      <c r="C7" s="14"/>
      <c r="D7" s="14"/>
      <c r="E7" s="14"/>
      <c r="F7" s="14"/>
      <c r="G7" s="14"/>
      <c r="H7" s="14"/>
      <c r="I7" s="14"/>
      <c r="J7" s="14"/>
    </row>
    <row r="8" spans="1:10" ht="21" x14ac:dyDescent="0.25">
      <c r="A8" s="186" t="s">
        <v>17</v>
      </c>
      <c r="B8" s="187"/>
      <c r="C8" s="187"/>
      <c r="D8" s="187"/>
      <c r="E8" s="187"/>
      <c r="F8" s="187"/>
      <c r="G8" s="187"/>
      <c r="H8" s="187"/>
      <c r="I8" s="187"/>
      <c r="J8" s="187"/>
    </row>
    <row r="9" spans="1:10" ht="25.5" x14ac:dyDescent="0.25">
      <c r="A9" s="185" t="s">
        <v>18</v>
      </c>
      <c r="B9" s="185"/>
      <c r="C9" s="1" t="s">
        <v>1</v>
      </c>
      <c r="D9" s="2" t="s">
        <v>19</v>
      </c>
      <c r="E9" s="3" t="s">
        <v>20</v>
      </c>
      <c r="F9" s="4" t="s">
        <v>21</v>
      </c>
      <c r="G9" s="1" t="s">
        <v>22</v>
      </c>
      <c r="H9" s="1" t="s">
        <v>23</v>
      </c>
      <c r="I9" s="1" t="s">
        <v>24</v>
      </c>
      <c r="J9" s="1" t="s">
        <v>25</v>
      </c>
    </row>
    <row r="10" spans="1:10" ht="18.75" x14ac:dyDescent="0.3">
      <c r="A10" s="182" t="s">
        <v>26</v>
      </c>
      <c r="B10" s="182"/>
      <c r="C10" s="53" t="s">
        <v>27</v>
      </c>
      <c r="D10" s="54" t="s">
        <v>28</v>
      </c>
      <c r="E10" s="55">
        <f>E37</f>
        <v>100</v>
      </c>
      <c r="F10" s="56">
        <v>0.375</v>
      </c>
      <c r="G10" s="57">
        <f>H37/E10</f>
        <v>2140.24125</v>
      </c>
      <c r="H10" s="58">
        <f>H37</f>
        <v>214024.125</v>
      </c>
      <c r="I10" s="59"/>
      <c r="J10" s="58">
        <f t="shared" ref="J10:J14" si="0">H10-H10*I10</f>
        <v>214024.125</v>
      </c>
    </row>
    <row r="11" spans="1:10" ht="18.75" x14ac:dyDescent="0.3">
      <c r="A11" s="182" t="s">
        <v>29</v>
      </c>
      <c r="B11" s="182"/>
      <c r="C11" s="53" t="s">
        <v>27</v>
      </c>
      <c r="D11" s="54" t="s">
        <v>28</v>
      </c>
      <c r="E11" s="55">
        <f>E45</f>
        <v>30</v>
      </c>
      <c r="F11" s="56">
        <v>0.375</v>
      </c>
      <c r="G11" s="57">
        <f>H45/E11</f>
        <v>2052.5</v>
      </c>
      <c r="H11" s="58">
        <f>H45</f>
        <v>61575</v>
      </c>
      <c r="I11" s="59"/>
      <c r="J11" s="58">
        <f t="shared" si="0"/>
        <v>61575</v>
      </c>
    </row>
    <row r="12" spans="1:10" ht="18.75" x14ac:dyDescent="0.3">
      <c r="A12" s="182" t="s">
        <v>30</v>
      </c>
      <c r="B12" s="182"/>
      <c r="C12" s="53" t="s">
        <v>27</v>
      </c>
      <c r="D12" s="54" t="s">
        <v>28</v>
      </c>
      <c r="E12" s="56">
        <v>8</v>
      </c>
      <c r="F12" s="56">
        <v>0.375</v>
      </c>
      <c r="G12" s="57">
        <v>6497</v>
      </c>
      <c r="H12" s="58">
        <f>E12*F12*G12</f>
        <v>19491</v>
      </c>
      <c r="I12" s="59"/>
      <c r="J12" s="58">
        <f>H12-H12*I12</f>
        <v>19491</v>
      </c>
    </row>
    <row r="13" spans="1:10" ht="18.75" x14ac:dyDescent="0.3">
      <c r="A13" s="182" t="s">
        <v>31</v>
      </c>
      <c r="B13" s="182"/>
      <c r="C13" s="53" t="s">
        <v>32</v>
      </c>
      <c r="D13" s="54" t="s">
        <v>33</v>
      </c>
      <c r="E13" s="56">
        <v>8</v>
      </c>
      <c r="F13" s="56">
        <v>1</v>
      </c>
      <c r="G13" s="57">
        <v>6497</v>
      </c>
      <c r="H13" s="58">
        <f t="shared" ref="H13:H14" si="1">E13*F13*G13</f>
        <v>51976</v>
      </c>
      <c r="I13" s="59"/>
      <c r="J13" s="58">
        <f t="shared" si="0"/>
        <v>51976</v>
      </c>
    </row>
    <row r="14" spans="1:10" ht="18.75" x14ac:dyDescent="0.3">
      <c r="A14" s="182" t="s">
        <v>34</v>
      </c>
      <c r="B14" s="182"/>
      <c r="C14" s="53" t="s">
        <v>35</v>
      </c>
      <c r="D14" s="54" t="s">
        <v>28</v>
      </c>
      <c r="E14" s="56">
        <v>8</v>
      </c>
      <c r="F14" s="60">
        <v>0.4</v>
      </c>
      <c r="G14" s="57">
        <v>6497</v>
      </c>
      <c r="H14" s="58">
        <f t="shared" si="1"/>
        <v>20790.400000000001</v>
      </c>
      <c r="I14" s="59"/>
      <c r="J14" s="58">
        <f t="shared" si="0"/>
        <v>20790.400000000001</v>
      </c>
    </row>
    <row r="15" spans="1:10" ht="18.75" x14ac:dyDescent="0.3">
      <c r="A15" s="165" t="s">
        <v>36</v>
      </c>
      <c r="B15" s="165"/>
      <c r="C15" s="61" t="s">
        <v>35</v>
      </c>
      <c r="D15" s="62" t="s">
        <v>37</v>
      </c>
      <c r="E15" s="63">
        <f>E53</f>
        <v>9</v>
      </c>
      <c r="F15" s="67">
        <v>0.75</v>
      </c>
      <c r="G15" s="64" t="s">
        <v>38</v>
      </c>
      <c r="H15" s="65">
        <f>H53</f>
        <v>37680.75</v>
      </c>
      <c r="I15" s="66"/>
      <c r="J15" s="65">
        <f t="shared" ref="J15" si="2">H15-H15*I15</f>
        <v>37680.75</v>
      </c>
    </row>
    <row r="16" spans="1:10" ht="18.75" x14ac:dyDescent="0.3">
      <c r="A16" s="165" t="s">
        <v>39</v>
      </c>
      <c r="B16" s="165"/>
      <c r="C16" s="61" t="s">
        <v>27</v>
      </c>
      <c r="D16" s="62" t="s">
        <v>28</v>
      </c>
      <c r="E16" s="63">
        <f>E65</f>
        <v>20</v>
      </c>
      <c r="F16" s="67">
        <v>0.75</v>
      </c>
      <c r="G16" s="64" t="s">
        <v>38</v>
      </c>
      <c r="H16" s="65">
        <f>H65</f>
        <v>34591.5</v>
      </c>
      <c r="I16" s="66"/>
      <c r="J16" s="65">
        <f t="shared" ref="J16" si="3">H16-H16*I16</f>
        <v>34591.5</v>
      </c>
    </row>
    <row r="17" spans="1:10" ht="23.25" x14ac:dyDescent="0.25">
      <c r="A17" s="181" t="s">
        <v>40</v>
      </c>
      <c r="B17" s="181"/>
      <c r="C17" s="181"/>
      <c r="D17" s="181"/>
      <c r="E17" s="5">
        <f>SUM(E10:E16)</f>
        <v>183</v>
      </c>
      <c r="F17" s="6"/>
      <c r="G17" s="5" t="s">
        <v>41</v>
      </c>
      <c r="H17" s="7">
        <f>SUM(H10:H16)</f>
        <v>440128.77500000002</v>
      </c>
      <c r="I17" s="6"/>
      <c r="J17" s="7">
        <f>SUM(J10:J16)</f>
        <v>440128.77500000002</v>
      </c>
    </row>
    <row r="18" spans="1:10" x14ac:dyDescent="0.25">
      <c r="A18" s="69" t="s">
        <v>42</v>
      </c>
      <c r="B18" s="69"/>
    </row>
    <row r="19" spans="1:10" x14ac:dyDescent="0.25">
      <c r="A19" s="68" t="s">
        <v>43</v>
      </c>
      <c r="B19" s="68"/>
    </row>
    <row r="20" spans="1:10" ht="108.75" customHeight="1" x14ac:dyDescent="0.25"/>
    <row r="21" spans="1:10" ht="15.75" x14ac:dyDescent="0.25">
      <c r="A21" s="172" t="s">
        <v>44</v>
      </c>
      <c r="B21" s="173"/>
      <c r="C21" s="173"/>
      <c r="D21" s="173"/>
      <c r="E21" s="173"/>
      <c r="F21" s="173"/>
      <c r="G21" s="173"/>
      <c r="H21" s="173"/>
    </row>
    <row r="22" spans="1:10" ht="31.5" x14ac:dyDescent="0.25">
      <c r="A22" s="180" t="s">
        <v>45</v>
      </c>
      <c r="B22" s="180"/>
      <c r="C22" s="32" t="s">
        <v>1</v>
      </c>
      <c r="D22" s="33" t="s">
        <v>19</v>
      </c>
      <c r="E22" s="34" t="s">
        <v>20</v>
      </c>
      <c r="F22" s="35" t="s">
        <v>21</v>
      </c>
      <c r="G22" s="32" t="s">
        <v>22</v>
      </c>
      <c r="H22" s="32" t="s">
        <v>23</v>
      </c>
    </row>
    <row r="23" spans="1:10" ht="15.75" x14ac:dyDescent="0.25">
      <c r="A23" s="162" t="s">
        <v>46</v>
      </c>
      <c r="B23" s="162"/>
      <c r="C23" s="23" t="s">
        <v>27</v>
      </c>
      <c r="D23" s="24" t="s">
        <v>28</v>
      </c>
      <c r="E23" s="25">
        <v>10</v>
      </c>
      <c r="F23" s="25">
        <v>0.375</v>
      </c>
      <c r="G23" s="26">
        <v>4875</v>
      </c>
      <c r="H23" s="27">
        <f t="shared" ref="H23" si="4">E23*F23*G23</f>
        <v>18281.25</v>
      </c>
    </row>
    <row r="24" spans="1:10" ht="15.75" x14ac:dyDescent="0.25">
      <c r="A24" s="162" t="s">
        <v>47</v>
      </c>
      <c r="B24" s="162"/>
      <c r="C24" s="23" t="s">
        <v>27</v>
      </c>
      <c r="D24" s="24" t="s">
        <v>28</v>
      </c>
      <c r="E24" s="25">
        <v>10</v>
      </c>
      <c r="F24" s="25">
        <v>0.375</v>
      </c>
      <c r="G24" s="26">
        <v>2923</v>
      </c>
      <c r="H24" s="27">
        <f t="shared" ref="H24:H25" si="5">E24*F24*G24</f>
        <v>10961.25</v>
      </c>
    </row>
    <row r="25" spans="1:10" ht="15.75" x14ac:dyDescent="0.25">
      <c r="A25" s="162" t="s">
        <v>48</v>
      </c>
      <c r="B25" s="162"/>
      <c r="C25" s="23" t="s">
        <v>27</v>
      </c>
      <c r="D25" s="24" t="s">
        <v>28</v>
      </c>
      <c r="E25" s="25">
        <v>10</v>
      </c>
      <c r="F25" s="25">
        <v>0.375</v>
      </c>
      <c r="G25" s="26">
        <v>2490</v>
      </c>
      <c r="H25" s="27">
        <f t="shared" si="5"/>
        <v>9337.5</v>
      </c>
    </row>
    <row r="26" spans="1:10" ht="15.75" x14ac:dyDescent="0.25">
      <c r="A26" s="162" t="s">
        <v>49</v>
      </c>
      <c r="B26" s="162"/>
      <c r="C26" s="23" t="s">
        <v>27</v>
      </c>
      <c r="D26" s="24" t="s">
        <v>28</v>
      </c>
      <c r="E26" s="25">
        <v>10</v>
      </c>
      <c r="F26" s="25">
        <v>0.375</v>
      </c>
      <c r="G26" s="26">
        <v>6497</v>
      </c>
      <c r="H26" s="27">
        <f>E26*F26*G26</f>
        <v>24363.75</v>
      </c>
    </row>
    <row r="27" spans="1:10" ht="15.75" x14ac:dyDescent="0.25">
      <c r="A27" s="162" t="s">
        <v>50</v>
      </c>
      <c r="B27" s="162"/>
      <c r="C27" s="23" t="s">
        <v>27</v>
      </c>
      <c r="D27" s="24" t="s">
        <v>28</v>
      </c>
      <c r="E27" s="25">
        <v>10</v>
      </c>
      <c r="F27" s="25">
        <v>0.375</v>
      </c>
      <c r="G27" s="26">
        <v>2924</v>
      </c>
      <c r="H27" s="27">
        <f t="shared" ref="H27:H33" si="6">E27*F27*G27</f>
        <v>10965</v>
      </c>
    </row>
    <row r="28" spans="1:10" ht="15.75" x14ac:dyDescent="0.25">
      <c r="A28" s="162" t="s">
        <v>51</v>
      </c>
      <c r="B28" s="162"/>
      <c r="C28" s="23" t="s">
        <v>27</v>
      </c>
      <c r="D28" s="24" t="s">
        <v>28</v>
      </c>
      <c r="E28" s="25">
        <v>10</v>
      </c>
      <c r="F28" s="25">
        <v>0.375</v>
      </c>
      <c r="G28" s="26">
        <v>5375</v>
      </c>
      <c r="H28" s="27">
        <f t="shared" si="6"/>
        <v>20156.25</v>
      </c>
    </row>
    <row r="29" spans="1:10" ht="15.75" x14ac:dyDescent="0.25">
      <c r="A29" s="162" t="s">
        <v>52</v>
      </c>
      <c r="B29" s="162"/>
      <c r="C29" s="23" t="s">
        <v>27</v>
      </c>
      <c r="D29" s="24" t="s">
        <v>28</v>
      </c>
      <c r="E29" s="25">
        <v>10</v>
      </c>
      <c r="F29" s="25">
        <v>0.375</v>
      </c>
      <c r="G29" s="26">
        <v>8496</v>
      </c>
      <c r="H29" s="27">
        <f t="shared" si="6"/>
        <v>31860</v>
      </c>
    </row>
    <row r="30" spans="1:10" ht="15.75" x14ac:dyDescent="0.25">
      <c r="A30" s="162" t="s">
        <v>53</v>
      </c>
      <c r="B30" s="162"/>
      <c r="C30" s="23" t="s">
        <v>27</v>
      </c>
      <c r="D30" s="24" t="s">
        <v>28</v>
      </c>
      <c r="E30" s="25">
        <v>8</v>
      </c>
      <c r="F30" s="25">
        <v>0.375</v>
      </c>
      <c r="G30" s="26">
        <v>13679</v>
      </c>
      <c r="H30" s="27">
        <f t="shared" si="6"/>
        <v>41037</v>
      </c>
    </row>
    <row r="31" spans="1:10" ht="15.75" x14ac:dyDescent="0.25">
      <c r="A31" s="162" t="s">
        <v>54</v>
      </c>
      <c r="B31" s="162"/>
      <c r="C31" s="23" t="s">
        <v>27</v>
      </c>
      <c r="D31" s="24" t="s">
        <v>28</v>
      </c>
      <c r="E31" s="25">
        <v>4</v>
      </c>
      <c r="F31" s="25">
        <v>0.375</v>
      </c>
      <c r="G31" s="26">
        <v>2923</v>
      </c>
      <c r="H31" s="27">
        <f t="shared" si="6"/>
        <v>4384.5</v>
      </c>
    </row>
    <row r="32" spans="1:10" ht="15.75" x14ac:dyDescent="0.25">
      <c r="A32" s="162" t="s">
        <v>55</v>
      </c>
      <c r="B32" s="162"/>
      <c r="C32" s="23" t="s">
        <v>27</v>
      </c>
      <c r="D32" s="24" t="s">
        <v>28</v>
      </c>
      <c r="E32" s="25">
        <v>4</v>
      </c>
      <c r="F32" s="25">
        <v>0.375</v>
      </c>
      <c r="G32" s="26">
        <v>4588</v>
      </c>
      <c r="H32" s="27">
        <f t="shared" si="6"/>
        <v>6882</v>
      </c>
    </row>
    <row r="33" spans="1:8" ht="15.75" x14ac:dyDescent="0.25">
      <c r="A33" s="162" t="s">
        <v>56</v>
      </c>
      <c r="B33" s="162"/>
      <c r="C33" s="23" t="s">
        <v>27</v>
      </c>
      <c r="D33" s="24" t="s">
        <v>28</v>
      </c>
      <c r="E33" s="25">
        <v>4</v>
      </c>
      <c r="F33" s="25">
        <v>0.375</v>
      </c>
      <c r="G33" s="26">
        <v>2005</v>
      </c>
      <c r="H33" s="27">
        <f t="shared" si="6"/>
        <v>3007.5</v>
      </c>
    </row>
    <row r="34" spans="1:8" ht="15.75" x14ac:dyDescent="0.25">
      <c r="A34" s="162" t="s">
        <v>57</v>
      </c>
      <c r="B34" s="162"/>
      <c r="C34" s="23" t="s">
        <v>27</v>
      </c>
      <c r="D34" s="24" t="s">
        <v>28</v>
      </c>
      <c r="E34" s="25">
        <v>4</v>
      </c>
      <c r="F34" s="25">
        <v>0.375</v>
      </c>
      <c r="G34" s="26">
        <v>8496</v>
      </c>
      <c r="H34" s="27">
        <f t="shared" ref="H34:H36" si="7">E34*F34*G34</f>
        <v>12744</v>
      </c>
    </row>
    <row r="35" spans="1:8" ht="15.75" x14ac:dyDescent="0.25">
      <c r="A35" s="162" t="s">
        <v>58</v>
      </c>
      <c r="B35" s="162"/>
      <c r="C35" s="23" t="s">
        <v>27</v>
      </c>
      <c r="D35" s="24" t="s">
        <v>28</v>
      </c>
      <c r="E35" s="25">
        <v>3</v>
      </c>
      <c r="F35" s="25">
        <v>0.375</v>
      </c>
      <c r="G35" s="26">
        <v>7645</v>
      </c>
      <c r="H35" s="27">
        <f t="shared" si="7"/>
        <v>8600.625</v>
      </c>
    </row>
    <row r="36" spans="1:8" ht="15.75" x14ac:dyDescent="0.25">
      <c r="A36" s="162" t="s">
        <v>59</v>
      </c>
      <c r="B36" s="162"/>
      <c r="C36" s="23" t="s">
        <v>27</v>
      </c>
      <c r="D36" s="24" t="s">
        <v>28</v>
      </c>
      <c r="E36" s="25">
        <v>3</v>
      </c>
      <c r="F36" s="25">
        <v>0.375</v>
      </c>
      <c r="G36" s="26">
        <v>10172</v>
      </c>
      <c r="H36" s="27">
        <f t="shared" si="7"/>
        <v>11443.5</v>
      </c>
    </row>
    <row r="37" spans="1:8" ht="15.75" x14ac:dyDescent="0.25">
      <c r="A37" s="179" t="s">
        <v>40</v>
      </c>
      <c r="B37" s="179"/>
      <c r="C37" s="179"/>
      <c r="D37" s="179"/>
      <c r="E37" s="36">
        <f>SUM(E23:E36)</f>
        <v>100</v>
      </c>
      <c r="F37" s="37"/>
      <c r="G37" s="36" t="s">
        <v>41</v>
      </c>
      <c r="H37" s="38">
        <f>SUM(H23:H36)</f>
        <v>214024.125</v>
      </c>
    </row>
    <row r="38" spans="1:8" ht="15.75" x14ac:dyDescent="0.25">
      <c r="A38" s="31"/>
      <c r="B38" s="31"/>
      <c r="C38" s="31"/>
      <c r="D38" s="31"/>
      <c r="E38" s="31"/>
      <c r="F38" s="31"/>
      <c r="G38" s="31"/>
      <c r="H38" s="31"/>
    </row>
    <row r="39" spans="1:8" ht="15.75" x14ac:dyDescent="0.25">
      <c r="A39" s="174" t="s">
        <v>60</v>
      </c>
      <c r="B39" s="175"/>
      <c r="C39" s="175"/>
      <c r="D39" s="175"/>
      <c r="E39" s="175"/>
      <c r="F39" s="175"/>
      <c r="G39" s="175"/>
      <c r="H39" s="175"/>
    </row>
    <row r="40" spans="1:8" ht="31.5" x14ac:dyDescent="0.25">
      <c r="A40" s="178" t="s">
        <v>45</v>
      </c>
      <c r="B40" s="178"/>
      <c r="C40" s="19" t="s">
        <v>1</v>
      </c>
      <c r="D40" s="20" t="s">
        <v>19</v>
      </c>
      <c r="E40" s="21" t="s">
        <v>20</v>
      </c>
      <c r="F40" s="22" t="s">
        <v>21</v>
      </c>
      <c r="G40" s="19" t="s">
        <v>22</v>
      </c>
      <c r="H40" s="19" t="s">
        <v>23</v>
      </c>
    </row>
    <row r="41" spans="1:8" ht="15.75" x14ac:dyDescent="0.25">
      <c r="A41" s="162" t="s">
        <v>46</v>
      </c>
      <c r="B41" s="162"/>
      <c r="C41" s="23" t="s">
        <v>27</v>
      </c>
      <c r="D41" s="24" t="s">
        <v>28</v>
      </c>
      <c r="E41" s="25">
        <v>8</v>
      </c>
      <c r="F41" s="25">
        <v>0.375</v>
      </c>
      <c r="G41" s="26">
        <v>4875</v>
      </c>
      <c r="H41" s="27">
        <f t="shared" ref="H41" si="8">E41*F41*G41</f>
        <v>14625</v>
      </c>
    </row>
    <row r="42" spans="1:8" ht="15.75" x14ac:dyDescent="0.25">
      <c r="A42" s="162" t="s">
        <v>49</v>
      </c>
      <c r="B42" s="162"/>
      <c r="C42" s="23" t="s">
        <v>27</v>
      </c>
      <c r="D42" s="24" t="s">
        <v>28</v>
      </c>
      <c r="E42" s="25">
        <v>9</v>
      </c>
      <c r="F42" s="25">
        <v>0.375</v>
      </c>
      <c r="G42" s="26">
        <v>6497</v>
      </c>
      <c r="H42" s="27">
        <f>E42*F42*G42</f>
        <v>21927.375</v>
      </c>
    </row>
    <row r="43" spans="1:8" ht="15.75" x14ac:dyDescent="0.25">
      <c r="A43" s="162" t="s">
        <v>51</v>
      </c>
      <c r="B43" s="162"/>
      <c r="C43" s="23" t="s">
        <v>27</v>
      </c>
      <c r="D43" s="24" t="s">
        <v>28</v>
      </c>
      <c r="E43" s="25">
        <v>9</v>
      </c>
      <c r="F43" s="25">
        <v>0.375</v>
      </c>
      <c r="G43" s="26">
        <v>5375</v>
      </c>
      <c r="H43" s="27">
        <f t="shared" ref="H43:H44" si="9">E43*F43*G43</f>
        <v>18140.625</v>
      </c>
    </row>
    <row r="44" spans="1:8" ht="15.75" x14ac:dyDescent="0.25">
      <c r="A44" s="176" t="s">
        <v>55</v>
      </c>
      <c r="B44" s="177"/>
      <c r="C44" s="23" t="s">
        <v>27</v>
      </c>
      <c r="D44" s="24" t="s">
        <v>28</v>
      </c>
      <c r="E44" s="25">
        <v>4</v>
      </c>
      <c r="F44" s="25">
        <v>0.375</v>
      </c>
      <c r="G44" s="26">
        <v>4588</v>
      </c>
      <c r="H44" s="27">
        <f t="shared" si="9"/>
        <v>6882</v>
      </c>
    </row>
    <row r="45" spans="1:8" ht="15.75" x14ac:dyDescent="0.25">
      <c r="A45" s="171" t="s">
        <v>40</v>
      </c>
      <c r="B45" s="171"/>
      <c r="C45" s="171"/>
      <c r="D45" s="171"/>
      <c r="E45" s="28">
        <f>SUM(E41:E44)</f>
        <v>30</v>
      </c>
      <c r="F45" s="29"/>
      <c r="G45" s="28" t="s">
        <v>41</v>
      </c>
      <c r="H45" s="30">
        <f>SUM(H41:H44)</f>
        <v>61575</v>
      </c>
    </row>
    <row r="48" spans="1:8" ht="15.75" x14ac:dyDescent="0.25">
      <c r="A48" s="168" t="s">
        <v>61</v>
      </c>
      <c r="B48" s="169"/>
      <c r="C48" s="169"/>
      <c r="D48" s="169"/>
      <c r="E48" s="169"/>
      <c r="F48" s="169"/>
      <c r="G48" s="169"/>
      <c r="H48" s="169"/>
    </row>
    <row r="49" spans="1:8" ht="31.5" x14ac:dyDescent="0.25">
      <c r="A49" s="170" t="s">
        <v>45</v>
      </c>
      <c r="B49" s="170"/>
      <c r="C49" s="39" t="s">
        <v>1</v>
      </c>
      <c r="D49" s="40" t="s">
        <v>19</v>
      </c>
      <c r="E49" s="41" t="s">
        <v>20</v>
      </c>
      <c r="F49" s="42" t="s">
        <v>21</v>
      </c>
      <c r="G49" s="39" t="s">
        <v>22</v>
      </c>
      <c r="H49" s="39" t="s">
        <v>23</v>
      </c>
    </row>
    <row r="50" spans="1:8" ht="15.75" x14ac:dyDescent="0.25">
      <c r="A50" s="162" t="s">
        <v>46</v>
      </c>
      <c r="B50" s="162"/>
      <c r="C50" s="23" t="s">
        <v>35</v>
      </c>
      <c r="D50" s="24" t="s">
        <v>37</v>
      </c>
      <c r="E50" s="25">
        <v>3</v>
      </c>
      <c r="F50" s="25">
        <v>0.75</v>
      </c>
      <c r="G50" s="26">
        <v>4875</v>
      </c>
      <c r="H50" s="27">
        <f t="shared" ref="H50" si="10">E50*F50*G50</f>
        <v>10968.75</v>
      </c>
    </row>
    <row r="51" spans="1:8" ht="15.75" x14ac:dyDescent="0.25">
      <c r="A51" s="162" t="s">
        <v>49</v>
      </c>
      <c r="B51" s="162"/>
      <c r="C51" s="23" t="s">
        <v>35</v>
      </c>
      <c r="D51" s="24" t="s">
        <v>37</v>
      </c>
      <c r="E51" s="25">
        <v>3</v>
      </c>
      <c r="F51" s="25">
        <v>0.75</v>
      </c>
      <c r="G51" s="26">
        <v>6497</v>
      </c>
      <c r="H51" s="27">
        <f>E51*F51*G51</f>
        <v>14618.25</v>
      </c>
    </row>
    <row r="52" spans="1:8" ht="15.75" x14ac:dyDescent="0.25">
      <c r="A52" s="162" t="s">
        <v>51</v>
      </c>
      <c r="B52" s="162"/>
      <c r="C52" s="23" t="s">
        <v>35</v>
      </c>
      <c r="D52" s="24" t="s">
        <v>37</v>
      </c>
      <c r="E52" s="25">
        <v>3</v>
      </c>
      <c r="F52" s="25">
        <v>0.75</v>
      </c>
      <c r="G52" s="26">
        <v>5375</v>
      </c>
      <c r="H52" s="27">
        <f t="shared" ref="H52" si="11">E52*F52*G52</f>
        <v>12093.75</v>
      </c>
    </row>
    <row r="53" spans="1:8" ht="15.75" x14ac:dyDescent="0.25">
      <c r="A53" s="164" t="s">
        <v>40</v>
      </c>
      <c r="B53" s="164"/>
      <c r="C53" s="164"/>
      <c r="D53" s="164"/>
      <c r="E53" s="43">
        <f>SUM(E50:E52)</f>
        <v>9</v>
      </c>
      <c r="F53" s="44"/>
      <c r="G53" s="43" t="s">
        <v>41</v>
      </c>
      <c r="H53" s="45">
        <f>SUM(H50:H52)</f>
        <v>37680.75</v>
      </c>
    </row>
    <row r="56" spans="1:8" ht="15.75" x14ac:dyDescent="0.25">
      <c r="A56" s="166" t="s">
        <v>44</v>
      </c>
      <c r="B56" s="167"/>
      <c r="C56" s="167"/>
      <c r="D56" s="167"/>
      <c r="E56" s="167"/>
      <c r="F56" s="167"/>
      <c r="G56" s="167"/>
      <c r="H56" s="167"/>
    </row>
    <row r="57" spans="1:8" ht="31.5" x14ac:dyDescent="0.25">
      <c r="A57" s="163" t="s">
        <v>45</v>
      </c>
      <c r="B57" s="163"/>
      <c r="C57" s="46" t="s">
        <v>1</v>
      </c>
      <c r="D57" s="47" t="s">
        <v>19</v>
      </c>
      <c r="E57" s="48" t="s">
        <v>20</v>
      </c>
      <c r="F57" s="49" t="s">
        <v>21</v>
      </c>
      <c r="G57" s="46" t="s">
        <v>22</v>
      </c>
      <c r="H57" s="46" t="s">
        <v>23</v>
      </c>
    </row>
    <row r="58" spans="1:8" ht="15.75" x14ac:dyDescent="0.25">
      <c r="A58" s="162" t="s">
        <v>46</v>
      </c>
      <c r="B58" s="162"/>
      <c r="C58" s="23" t="s">
        <v>27</v>
      </c>
      <c r="D58" s="24" t="s">
        <v>28</v>
      </c>
      <c r="E58" s="25">
        <v>3</v>
      </c>
      <c r="F58" s="25">
        <v>0.375</v>
      </c>
      <c r="G58" s="26">
        <v>4875</v>
      </c>
      <c r="H58" s="27">
        <f t="shared" ref="H58:H60" si="12">E58*F58*G58</f>
        <v>5484.375</v>
      </c>
    </row>
    <row r="59" spans="1:8" ht="15.75" x14ac:dyDescent="0.25">
      <c r="A59" s="162" t="s">
        <v>47</v>
      </c>
      <c r="B59" s="162"/>
      <c r="C59" s="23" t="s">
        <v>27</v>
      </c>
      <c r="D59" s="24" t="s">
        <v>28</v>
      </c>
      <c r="E59" s="25">
        <v>3</v>
      </c>
      <c r="F59" s="25">
        <v>0.375</v>
      </c>
      <c r="G59" s="26">
        <v>2923</v>
      </c>
      <c r="H59" s="27">
        <f t="shared" si="12"/>
        <v>3288.375</v>
      </c>
    </row>
    <row r="60" spans="1:8" ht="15.75" x14ac:dyDescent="0.25">
      <c r="A60" s="162" t="s">
        <v>48</v>
      </c>
      <c r="B60" s="162"/>
      <c r="C60" s="23" t="s">
        <v>27</v>
      </c>
      <c r="D60" s="24" t="s">
        <v>28</v>
      </c>
      <c r="E60" s="25">
        <v>3</v>
      </c>
      <c r="F60" s="25">
        <v>0.375</v>
      </c>
      <c r="G60" s="26">
        <v>2490</v>
      </c>
      <c r="H60" s="27">
        <f t="shared" si="12"/>
        <v>2801.25</v>
      </c>
    </row>
    <row r="61" spans="1:8" ht="15.75" x14ac:dyDescent="0.25">
      <c r="A61" s="162" t="s">
        <v>49</v>
      </c>
      <c r="B61" s="162"/>
      <c r="C61" s="23" t="s">
        <v>27</v>
      </c>
      <c r="D61" s="24" t="s">
        <v>28</v>
      </c>
      <c r="E61" s="25">
        <v>3</v>
      </c>
      <c r="F61" s="25">
        <v>0.375</v>
      </c>
      <c r="G61" s="26">
        <v>6497</v>
      </c>
      <c r="H61" s="27">
        <f>E61*F61*G61</f>
        <v>7309.125</v>
      </c>
    </row>
    <row r="62" spans="1:8" ht="15.75" x14ac:dyDescent="0.25">
      <c r="A62" s="162" t="s">
        <v>50</v>
      </c>
      <c r="B62" s="162"/>
      <c r="C62" s="23" t="s">
        <v>27</v>
      </c>
      <c r="D62" s="24" t="s">
        <v>28</v>
      </c>
      <c r="E62" s="25">
        <v>3</v>
      </c>
      <c r="F62" s="25">
        <v>0.375</v>
      </c>
      <c r="G62" s="26">
        <v>2924</v>
      </c>
      <c r="H62" s="27">
        <f t="shared" ref="H62:H64" si="13">E62*F62*G62</f>
        <v>3289.5</v>
      </c>
    </row>
    <row r="63" spans="1:8" ht="15.75" x14ac:dyDescent="0.25">
      <c r="A63" s="162" t="s">
        <v>51</v>
      </c>
      <c r="B63" s="162"/>
      <c r="C63" s="23" t="s">
        <v>27</v>
      </c>
      <c r="D63" s="24" t="s">
        <v>28</v>
      </c>
      <c r="E63" s="25">
        <v>3</v>
      </c>
      <c r="F63" s="25">
        <v>0.375</v>
      </c>
      <c r="G63" s="26">
        <v>5375</v>
      </c>
      <c r="H63" s="27">
        <f t="shared" si="13"/>
        <v>6046.875</v>
      </c>
    </row>
    <row r="64" spans="1:8" ht="15.75" x14ac:dyDescent="0.25">
      <c r="A64" s="162" t="s">
        <v>52</v>
      </c>
      <c r="B64" s="162"/>
      <c r="C64" s="23" t="s">
        <v>27</v>
      </c>
      <c r="D64" s="24" t="s">
        <v>28</v>
      </c>
      <c r="E64" s="25">
        <v>2</v>
      </c>
      <c r="F64" s="25">
        <v>0.375</v>
      </c>
      <c r="G64" s="26">
        <v>8496</v>
      </c>
      <c r="H64" s="27">
        <f t="shared" si="13"/>
        <v>6372</v>
      </c>
    </row>
    <row r="65" spans="1:8" ht="15.75" x14ac:dyDescent="0.25">
      <c r="A65" s="160" t="s">
        <v>40</v>
      </c>
      <c r="B65" s="160"/>
      <c r="C65" s="160"/>
      <c r="D65" s="160"/>
      <c r="E65" s="50">
        <f>SUM(E58:E64)</f>
        <v>20</v>
      </c>
      <c r="F65" s="51"/>
      <c r="G65" s="50" t="s">
        <v>41</v>
      </c>
      <c r="H65" s="52">
        <f>SUM(H58:H64)</f>
        <v>34591.5</v>
      </c>
    </row>
  </sheetData>
  <mergeCells count="57">
    <mergeCell ref="F3:G3"/>
    <mergeCell ref="F4:G4"/>
    <mergeCell ref="F5:G5"/>
    <mergeCell ref="F6:G6"/>
    <mergeCell ref="F2:G2"/>
    <mergeCell ref="A12:B12"/>
    <mergeCell ref="A13:B13"/>
    <mergeCell ref="A14:B14"/>
    <mergeCell ref="A7:B7"/>
    <mergeCell ref="A9:B9"/>
    <mergeCell ref="A8:J8"/>
    <mergeCell ref="A10:B10"/>
    <mergeCell ref="A11:B11"/>
    <mergeCell ref="A22:B22"/>
    <mergeCell ref="A34:B34"/>
    <mergeCell ref="A35:B35"/>
    <mergeCell ref="A31:B31"/>
    <mergeCell ref="A17:D17"/>
    <mergeCell ref="A24:B24"/>
    <mergeCell ref="A25:B25"/>
    <mergeCell ref="A26:B26"/>
    <mergeCell ref="A27:B27"/>
    <mergeCell ref="A28:B28"/>
    <mergeCell ref="A29:B29"/>
    <mergeCell ref="A30:B30"/>
    <mergeCell ref="A49:B49"/>
    <mergeCell ref="A50:B50"/>
    <mergeCell ref="A51:B51"/>
    <mergeCell ref="A45:D45"/>
    <mergeCell ref="A21:H21"/>
    <mergeCell ref="A39:H39"/>
    <mergeCell ref="A44:B44"/>
    <mergeCell ref="A42:B42"/>
    <mergeCell ref="A43:B43"/>
    <mergeCell ref="A36:B36"/>
    <mergeCell ref="A40:B40"/>
    <mergeCell ref="A41:B41"/>
    <mergeCell ref="A32:B32"/>
    <mergeCell ref="A33:B33"/>
    <mergeCell ref="A37:D37"/>
    <mergeCell ref="A23:B23"/>
    <mergeCell ref="A65:D65"/>
    <mergeCell ref="F1:J1"/>
    <mergeCell ref="A62:B62"/>
    <mergeCell ref="A63:B63"/>
    <mergeCell ref="A64:B64"/>
    <mergeCell ref="A57:B57"/>
    <mergeCell ref="A58:B58"/>
    <mergeCell ref="A59:B59"/>
    <mergeCell ref="A60:B60"/>
    <mergeCell ref="A61:B61"/>
    <mergeCell ref="A52:B52"/>
    <mergeCell ref="A53:D53"/>
    <mergeCell ref="A16:B16"/>
    <mergeCell ref="A56:H56"/>
    <mergeCell ref="A15:B15"/>
    <mergeCell ref="A48:H4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topLeftCell="A25" zoomScale="85" zoomScaleNormal="85" workbookViewId="0">
      <selection activeCell="B34" sqref="B34"/>
    </sheetView>
  </sheetViews>
  <sheetFormatPr defaultRowHeight="15" x14ac:dyDescent="0.25"/>
  <cols>
    <col min="1" max="1" width="17.85546875" style="8" customWidth="1"/>
    <col min="2" max="2" width="26" style="8" customWidth="1"/>
    <col min="3" max="3" width="76.85546875" style="8" bestFit="1" customWidth="1"/>
    <col min="4" max="4" width="18.28515625" style="8" customWidth="1"/>
    <col min="5" max="5" width="13.42578125" style="8" customWidth="1"/>
    <col min="6" max="6" width="15.7109375" style="8" bestFit="1" customWidth="1"/>
    <col min="7" max="7" width="17.5703125" style="8" customWidth="1"/>
    <col min="8" max="8" width="18.85546875" style="8" customWidth="1"/>
    <col min="9" max="9" width="26.7109375" style="8" customWidth="1"/>
    <col min="10" max="10" width="16.5703125" style="8" customWidth="1"/>
    <col min="11" max="11" width="22.5703125" style="8" bestFit="1" customWidth="1"/>
    <col min="12" max="12" width="19.140625" style="8" customWidth="1"/>
    <col min="13" max="13" width="18.5703125" style="8" customWidth="1"/>
    <col min="14" max="14" width="13.28515625" style="8" customWidth="1"/>
    <col min="15" max="16384" width="9.140625" style="8"/>
  </cols>
  <sheetData>
    <row r="1" spans="1:12" ht="15.75" x14ac:dyDescent="0.25">
      <c r="F1" s="198"/>
      <c r="G1" s="198"/>
      <c r="H1" s="198"/>
      <c r="I1" s="198"/>
      <c r="J1" s="198"/>
      <c r="K1" s="84"/>
    </row>
    <row r="2" spans="1:12" x14ac:dyDescent="0.25">
      <c r="F2" s="199"/>
      <c r="G2" s="199"/>
      <c r="H2" s="81"/>
      <c r="I2" s="81"/>
      <c r="J2" s="81"/>
      <c r="K2" s="81"/>
    </row>
    <row r="3" spans="1:12" ht="18.75" x14ac:dyDescent="0.25">
      <c r="A3" s="9" t="s">
        <v>5</v>
      </c>
      <c r="B3" s="10" t="s">
        <v>62</v>
      </c>
      <c r="C3" s="14"/>
      <c r="D3" s="14"/>
      <c r="E3" s="14"/>
      <c r="F3" s="197"/>
      <c r="G3" s="197"/>
      <c r="H3" s="72"/>
      <c r="I3" s="73"/>
      <c r="J3" s="74"/>
      <c r="K3" s="74"/>
    </row>
    <row r="4" spans="1:12" ht="18.75" x14ac:dyDescent="0.25">
      <c r="A4" s="9" t="s">
        <v>8</v>
      </c>
      <c r="B4" s="11" t="s">
        <v>9</v>
      </c>
      <c r="C4" s="14"/>
      <c r="D4" s="14"/>
      <c r="E4" s="70"/>
      <c r="F4" s="197"/>
      <c r="G4" s="197"/>
      <c r="H4" s="80"/>
      <c r="I4" s="73"/>
      <c r="J4" s="74"/>
      <c r="K4" s="74"/>
    </row>
    <row r="5" spans="1:12" ht="18.75" x14ac:dyDescent="0.25">
      <c r="A5" s="9" t="s">
        <v>11</v>
      </c>
      <c r="B5" s="12" t="s">
        <v>63</v>
      </c>
      <c r="C5" s="14"/>
      <c r="D5" s="14"/>
      <c r="E5" s="14"/>
      <c r="F5" s="197"/>
      <c r="G5" s="197"/>
      <c r="H5" s="72"/>
      <c r="I5" s="73"/>
      <c r="J5" s="74"/>
      <c r="K5" s="74"/>
    </row>
    <row r="6" spans="1:12" ht="18.75" x14ac:dyDescent="0.25">
      <c r="A6" s="9" t="s">
        <v>14</v>
      </c>
      <c r="B6" s="13" t="s">
        <v>64</v>
      </c>
      <c r="C6" s="14"/>
      <c r="D6" s="14"/>
      <c r="E6" s="14"/>
      <c r="F6" s="197"/>
      <c r="G6" s="197"/>
      <c r="H6" s="72"/>
      <c r="I6" s="73"/>
      <c r="J6" s="74"/>
      <c r="K6" s="74"/>
    </row>
    <row r="7" spans="1:12" ht="18.75" x14ac:dyDescent="0.25">
      <c r="A7" s="183"/>
      <c r="B7" s="184"/>
      <c r="C7" s="14"/>
      <c r="D7" s="14"/>
      <c r="E7" s="14"/>
      <c r="F7" s="14"/>
      <c r="G7" s="14"/>
      <c r="H7" s="14"/>
      <c r="I7" s="14"/>
      <c r="J7" s="14"/>
      <c r="K7" s="14"/>
    </row>
    <row r="8" spans="1:12" ht="21" x14ac:dyDescent="0.25">
      <c r="A8" s="186" t="s">
        <v>17</v>
      </c>
      <c r="B8" s="187"/>
      <c r="C8" s="187"/>
      <c r="D8" s="187"/>
      <c r="E8" s="187"/>
      <c r="F8" s="187"/>
      <c r="G8" s="187"/>
      <c r="H8" s="187"/>
      <c r="I8" s="187"/>
      <c r="J8" s="187"/>
      <c r="K8" s="85"/>
    </row>
    <row r="9" spans="1:12" ht="25.5" x14ac:dyDescent="0.25">
      <c r="A9" s="185" t="s">
        <v>18</v>
      </c>
      <c r="B9" s="185"/>
      <c r="C9" s="1" t="s">
        <v>1</v>
      </c>
      <c r="D9" s="2" t="s">
        <v>19</v>
      </c>
      <c r="E9" s="3" t="s">
        <v>20</v>
      </c>
      <c r="F9" s="4" t="s">
        <v>21</v>
      </c>
      <c r="G9" s="1" t="s">
        <v>22</v>
      </c>
      <c r="H9" s="1" t="s">
        <v>23</v>
      </c>
      <c r="I9" s="1" t="s">
        <v>24</v>
      </c>
      <c r="J9" s="86" t="s">
        <v>25</v>
      </c>
      <c r="K9" s="89" t="s">
        <v>65</v>
      </c>
    </row>
    <row r="10" spans="1:12" ht="18.75" x14ac:dyDescent="0.3">
      <c r="A10" s="191" t="s">
        <v>46</v>
      </c>
      <c r="B10" s="191"/>
      <c r="C10" s="75" t="s">
        <v>66</v>
      </c>
      <c r="D10" s="95" t="s">
        <v>67</v>
      </c>
      <c r="E10" s="77">
        <v>4</v>
      </c>
      <c r="F10" s="78">
        <v>0.375</v>
      </c>
      <c r="G10" s="82">
        <v>6164</v>
      </c>
      <c r="H10" s="79">
        <f>G10*F10*E10</f>
        <v>9246</v>
      </c>
      <c r="I10" s="99">
        <v>0.75</v>
      </c>
      <c r="J10" s="87">
        <f>H10-H10*I10</f>
        <v>2311.5</v>
      </c>
      <c r="K10" s="90">
        <v>2201.25</v>
      </c>
      <c r="L10" s="100"/>
    </row>
    <row r="11" spans="1:12" ht="18.75" x14ac:dyDescent="0.3">
      <c r="A11" s="193" t="s">
        <v>68</v>
      </c>
      <c r="B11" s="194"/>
      <c r="C11" s="75" t="s">
        <v>69</v>
      </c>
      <c r="D11" s="95" t="s">
        <v>67</v>
      </c>
      <c r="E11" s="96">
        <v>20</v>
      </c>
      <c r="F11" s="97">
        <v>0.25</v>
      </c>
      <c r="G11" s="82">
        <v>15514.83</v>
      </c>
      <c r="H11" s="79">
        <v>74439.45</v>
      </c>
      <c r="I11" s="99">
        <v>0.75</v>
      </c>
      <c r="J11" s="87"/>
      <c r="K11" s="90">
        <f>H11-(H11*I11)</f>
        <v>18609.862500000003</v>
      </c>
      <c r="L11" s="100"/>
    </row>
    <row r="12" spans="1:12" ht="18.75" x14ac:dyDescent="0.3">
      <c r="A12" s="92" t="s">
        <v>46</v>
      </c>
      <c r="B12" s="92"/>
      <c r="C12" s="75" t="s">
        <v>70</v>
      </c>
      <c r="D12" s="95" t="s">
        <v>67</v>
      </c>
      <c r="E12" s="94">
        <v>4</v>
      </c>
      <c r="F12" s="93">
        <v>0.5</v>
      </c>
      <c r="G12" s="82">
        <v>6164</v>
      </c>
      <c r="H12" s="79">
        <f>G12*F12*E12</f>
        <v>12328</v>
      </c>
      <c r="I12" s="99">
        <v>0.75</v>
      </c>
      <c r="J12" s="87"/>
      <c r="K12" s="90">
        <f>H12-(H12*I12)</f>
        <v>3082</v>
      </c>
      <c r="L12" s="100"/>
    </row>
    <row r="13" spans="1:12" ht="18.75" x14ac:dyDescent="0.3">
      <c r="A13" s="195" t="s">
        <v>68</v>
      </c>
      <c r="B13" s="196"/>
      <c r="C13" s="75" t="s">
        <v>71</v>
      </c>
      <c r="D13" s="76" t="s">
        <v>33</v>
      </c>
      <c r="E13" s="77">
        <v>12</v>
      </c>
      <c r="F13" s="78">
        <v>1</v>
      </c>
      <c r="G13" s="82">
        <v>15514.83</v>
      </c>
      <c r="H13" s="79">
        <v>178654.68</v>
      </c>
      <c r="I13" s="99">
        <v>0.75</v>
      </c>
      <c r="J13" s="87"/>
      <c r="K13" s="90">
        <f>H13-(H13*I13)</f>
        <v>44663.669999999984</v>
      </c>
      <c r="L13" s="100"/>
    </row>
    <row r="14" spans="1:12" ht="23.25" x14ac:dyDescent="0.25">
      <c r="A14" s="192" t="s">
        <v>40</v>
      </c>
      <c r="B14" s="192"/>
      <c r="C14" s="192"/>
      <c r="D14" s="192"/>
      <c r="E14" s="5">
        <f>SUM(E10:E13)</f>
        <v>40</v>
      </c>
      <c r="F14" s="6"/>
      <c r="G14" s="5" t="s">
        <v>41</v>
      </c>
      <c r="H14" s="7">
        <f>SUM(H10:H13)</f>
        <v>274668.13</v>
      </c>
      <c r="I14" s="6"/>
      <c r="J14" s="157">
        <f>SUM(J10:J10)</f>
        <v>2311.5</v>
      </c>
      <c r="K14" s="103">
        <f>SUM(K10:K13)</f>
        <v>68556.782499999987</v>
      </c>
      <c r="L14" s="100"/>
    </row>
    <row r="15" spans="1:12" ht="27.75" customHeight="1" x14ac:dyDescent="0.35">
      <c r="H15" s="73"/>
      <c r="I15" s="156" t="s">
        <v>104</v>
      </c>
      <c r="J15" s="158"/>
      <c r="K15" s="155">
        <f>K14+M26</f>
        <v>76766.782499999987</v>
      </c>
    </row>
    <row r="16" spans="1:12" x14ac:dyDescent="0.25">
      <c r="H16" s="83"/>
    </row>
    <row r="17" spans="1:13" x14ac:dyDescent="0.25">
      <c r="A17" s="8" t="s">
        <v>73</v>
      </c>
      <c r="L17" s="98"/>
    </row>
    <row r="20" spans="1:13" ht="24.75" customHeight="1" x14ac:dyDescent="0.25"/>
    <row r="21" spans="1:13" ht="33.75" customHeight="1" thickBot="1" x14ac:dyDescent="0.3"/>
    <row r="22" spans="1:13" ht="30" customHeight="1" x14ac:dyDescent="0.25">
      <c r="A22" s="112"/>
      <c r="B22" s="113" t="s">
        <v>74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4"/>
      <c r="M22" s="114"/>
    </row>
    <row r="23" spans="1:13" ht="49.5" customHeight="1" thickBot="1" x14ac:dyDescent="0.3">
      <c r="A23" s="115" t="s">
        <v>1</v>
      </c>
      <c r="B23" s="116" t="s">
        <v>75</v>
      </c>
      <c r="C23" s="117" t="s">
        <v>76</v>
      </c>
      <c r="D23" s="116" t="s">
        <v>77</v>
      </c>
      <c r="E23" s="118" t="s">
        <v>78</v>
      </c>
      <c r="F23" s="119"/>
      <c r="G23" s="116" t="s">
        <v>79</v>
      </c>
      <c r="H23" s="116" t="s">
        <v>80</v>
      </c>
      <c r="I23" s="118" t="s">
        <v>81</v>
      </c>
      <c r="J23" s="119"/>
      <c r="K23" s="116" t="s">
        <v>82</v>
      </c>
      <c r="L23" s="120" t="s">
        <v>83</v>
      </c>
      <c r="M23" s="120" t="s">
        <v>84</v>
      </c>
    </row>
    <row r="24" spans="1:13" ht="60" x14ac:dyDescent="0.25">
      <c r="A24" s="121" t="s">
        <v>85</v>
      </c>
      <c r="B24" s="122" t="s">
        <v>86</v>
      </c>
      <c r="C24" s="122" t="s">
        <v>87</v>
      </c>
      <c r="D24" s="123" t="s">
        <v>88</v>
      </c>
      <c r="E24" s="124">
        <v>3</v>
      </c>
      <c r="F24" s="124" t="s">
        <v>89</v>
      </c>
      <c r="G24" s="125">
        <v>40000</v>
      </c>
      <c r="H24" s="126" t="s">
        <v>90</v>
      </c>
      <c r="I24" s="127">
        <v>21</v>
      </c>
      <c r="J24" s="122" t="s">
        <v>91</v>
      </c>
      <c r="K24" s="127">
        <v>840</v>
      </c>
      <c r="L24" s="128"/>
      <c r="M24" s="128">
        <v>840</v>
      </c>
    </row>
    <row r="25" spans="1:13" ht="75.75" customHeight="1" thickBot="1" x14ac:dyDescent="0.3">
      <c r="A25" s="129" t="s">
        <v>92</v>
      </c>
      <c r="B25" s="130" t="s">
        <v>93</v>
      </c>
      <c r="C25" s="130" t="s">
        <v>94</v>
      </c>
      <c r="D25" s="131" t="s">
        <v>95</v>
      </c>
      <c r="E25" s="132">
        <v>1</v>
      </c>
      <c r="F25" s="130" t="s">
        <v>96</v>
      </c>
      <c r="G25" s="133">
        <v>200000</v>
      </c>
      <c r="H25" s="134" t="s">
        <v>97</v>
      </c>
      <c r="I25" s="135">
        <v>32000</v>
      </c>
      <c r="J25" s="130" t="s">
        <v>98</v>
      </c>
      <c r="K25" s="135">
        <v>32000</v>
      </c>
      <c r="L25" s="136"/>
      <c r="M25" s="136">
        <v>32000</v>
      </c>
    </row>
    <row r="26" spans="1:13" ht="21" x14ac:dyDescent="0.25">
      <c r="A26" s="137" t="s">
        <v>99</v>
      </c>
      <c r="B26" s="138"/>
      <c r="C26" s="139"/>
      <c r="D26" s="138"/>
      <c r="E26" s="140"/>
      <c r="F26" s="139"/>
      <c r="G26" s="141">
        <v>240000</v>
      </c>
      <c r="H26" s="142"/>
      <c r="I26" s="139"/>
      <c r="J26" s="142"/>
      <c r="K26" s="143">
        <v>32840</v>
      </c>
      <c r="L26" s="144">
        <v>0.75</v>
      </c>
      <c r="M26" s="154">
        <v>8210</v>
      </c>
    </row>
    <row r="27" spans="1:13" ht="45.75" customHeight="1" thickBot="1" x14ac:dyDescent="0.3">
      <c r="A27" s="145" t="s">
        <v>100</v>
      </c>
      <c r="B27" s="146"/>
      <c r="C27" s="146"/>
      <c r="D27" s="147"/>
      <c r="E27" s="148"/>
      <c r="F27" s="149"/>
      <c r="G27" s="111" t="s">
        <v>101</v>
      </c>
      <c r="H27" s="150"/>
      <c r="I27" s="149"/>
      <c r="J27" s="151"/>
      <c r="K27" s="111" t="s">
        <v>102</v>
      </c>
      <c r="L27" s="152"/>
      <c r="M27" s="153" t="s">
        <v>103</v>
      </c>
    </row>
    <row r="32" spans="1:13" ht="15.75" x14ac:dyDescent="0.25">
      <c r="A32" s="159" t="s">
        <v>106</v>
      </c>
    </row>
  </sheetData>
  <mergeCells count="13">
    <mergeCell ref="F6:G6"/>
    <mergeCell ref="F1:J1"/>
    <mergeCell ref="F2:G2"/>
    <mergeCell ref="F3:G3"/>
    <mergeCell ref="F4:G4"/>
    <mergeCell ref="F5:G5"/>
    <mergeCell ref="A10:B10"/>
    <mergeCell ref="A14:D14"/>
    <mergeCell ref="A7:B7"/>
    <mergeCell ref="A8:J8"/>
    <mergeCell ref="A9:B9"/>
    <mergeCell ref="A11:B11"/>
    <mergeCell ref="A13:B13"/>
  </mergeCells>
  <pageMargins left="0.51181102362204722" right="0.51181102362204722" top="0.78740157480314965" bottom="0.78740157480314965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topLeftCell="A13" zoomScale="85" zoomScaleNormal="85" workbookViewId="0">
      <selection activeCell="B23" sqref="B23"/>
    </sheetView>
  </sheetViews>
  <sheetFormatPr defaultRowHeight="15" x14ac:dyDescent="0.25"/>
  <cols>
    <col min="1" max="1" width="13.140625" style="8" bestFit="1" customWidth="1"/>
    <col min="2" max="2" width="26" style="8" customWidth="1"/>
    <col min="3" max="3" width="76.85546875" style="8" bestFit="1" customWidth="1"/>
    <col min="4" max="4" width="18.28515625" style="8" customWidth="1"/>
    <col min="5" max="5" width="13.42578125" style="8" customWidth="1"/>
    <col min="6" max="6" width="15.7109375" style="8" bestFit="1" customWidth="1"/>
    <col min="7" max="7" width="17.5703125" style="8" customWidth="1"/>
    <col min="8" max="8" width="18.85546875" style="8" customWidth="1"/>
    <col min="9" max="9" width="19.42578125" style="8" bestFit="1" customWidth="1"/>
    <col min="10" max="10" width="19.140625" style="8" hidden="1" customWidth="1"/>
    <col min="11" max="11" width="22.5703125" style="8" bestFit="1" customWidth="1"/>
    <col min="12" max="12" width="24.85546875" style="8" customWidth="1"/>
    <col min="13" max="16384" width="9.140625" style="8"/>
  </cols>
  <sheetData>
    <row r="1" spans="1:12" ht="15.75" x14ac:dyDescent="0.25">
      <c r="F1" s="198"/>
      <c r="G1" s="198"/>
      <c r="H1" s="198"/>
      <c r="I1" s="198"/>
      <c r="J1" s="198"/>
      <c r="K1" s="84"/>
    </row>
    <row r="2" spans="1:12" x14ac:dyDescent="0.25">
      <c r="F2" s="199"/>
      <c r="G2" s="199"/>
      <c r="H2" s="81"/>
      <c r="I2" s="81"/>
      <c r="J2" s="81"/>
      <c r="K2" s="81"/>
    </row>
    <row r="3" spans="1:12" ht="18.75" x14ac:dyDescent="0.25">
      <c r="A3" s="9" t="s">
        <v>5</v>
      </c>
      <c r="B3" s="10" t="s">
        <v>62</v>
      </c>
      <c r="C3" s="14"/>
      <c r="D3" s="14"/>
      <c r="E3" s="14"/>
      <c r="F3" s="197"/>
      <c r="G3" s="197"/>
      <c r="H3" s="72"/>
      <c r="I3" s="73"/>
      <c r="J3" s="74"/>
      <c r="K3" s="74"/>
    </row>
    <row r="4" spans="1:12" ht="18.75" x14ac:dyDescent="0.25">
      <c r="A4" s="9" t="s">
        <v>8</v>
      </c>
      <c r="B4" s="11" t="s">
        <v>9</v>
      </c>
      <c r="C4" s="14"/>
      <c r="D4" s="14"/>
      <c r="E4" s="70"/>
      <c r="F4" s="197"/>
      <c r="G4" s="197"/>
      <c r="H4" s="80"/>
      <c r="I4" s="73"/>
      <c r="J4" s="74"/>
      <c r="K4" s="74"/>
    </row>
    <row r="5" spans="1:12" ht="18.75" x14ac:dyDescent="0.25">
      <c r="A5" s="9" t="s">
        <v>11</v>
      </c>
      <c r="B5" s="12" t="s">
        <v>63</v>
      </c>
      <c r="C5" s="14"/>
      <c r="D5" s="14"/>
      <c r="E5" s="14"/>
      <c r="F5" s="197"/>
      <c r="G5" s="197"/>
      <c r="H5" s="72"/>
      <c r="I5" s="73"/>
      <c r="J5" s="74"/>
      <c r="K5" s="74"/>
    </row>
    <row r="6" spans="1:12" ht="18.75" x14ac:dyDescent="0.25">
      <c r="A6" s="9" t="s">
        <v>14</v>
      </c>
      <c r="B6" s="13" t="s">
        <v>64</v>
      </c>
      <c r="C6" s="14"/>
      <c r="D6" s="14"/>
      <c r="E6" s="14"/>
      <c r="F6" s="197"/>
      <c r="G6" s="197"/>
      <c r="H6" s="72"/>
      <c r="I6" s="73"/>
      <c r="J6" s="74"/>
      <c r="K6" s="74"/>
    </row>
    <row r="7" spans="1:12" ht="18.75" x14ac:dyDescent="0.25">
      <c r="A7" s="183"/>
      <c r="B7" s="184"/>
      <c r="C7" s="14"/>
      <c r="D7" s="14"/>
      <c r="E7" s="14"/>
      <c r="F7" s="14"/>
      <c r="G7" s="14"/>
      <c r="H7" s="14"/>
      <c r="I7" s="14"/>
      <c r="J7" s="14"/>
      <c r="K7" s="14"/>
    </row>
    <row r="8" spans="1:12" ht="21" x14ac:dyDescent="0.25">
      <c r="A8" s="186" t="s">
        <v>17</v>
      </c>
      <c r="B8" s="187"/>
      <c r="C8" s="187"/>
      <c r="D8" s="187"/>
      <c r="E8" s="187"/>
      <c r="F8" s="187"/>
      <c r="G8" s="187"/>
      <c r="H8" s="187"/>
      <c r="I8" s="187"/>
      <c r="J8" s="187"/>
      <c r="K8" s="85"/>
    </row>
    <row r="9" spans="1:12" ht="25.5" x14ac:dyDescent="0.25">
      <c r="A9" s="185" t="s">
        <v>18</v>
      </c>
      <c r="B9" s="185"/>
      <c r="C9" s="1" t="s">
        <v>1</v>
      </c>
      <c r="D9" s="2" t="s">
        <v>19</v>
      </c>
      <c r="E9" s="3" t="s">
        <v>20</v>
      </c>
      <c r="F9" s="4" t="s">
        <v>21</v>
      </c>
      <c r="G9" s="1" t="s">
        <v>22</v>
      </c>
      <c r="H9" s="1" t="s">
        <v>23</v>
      </c>
      <c r="I9" s="1" t="s">
        <v>24</v>
      </c>
      <c r="J9" s="86" t="s">
        <v>25</v>
      </c>
      <c r="K9" s="89" t="s">
        <v>65</v>
      </c>
    </row>
    <row r="10" spans="1:12" ht="18.75" x14ac:dyDescent="0.3">
      <c r="A10" s="191" t="s">
        <v>46</v>
      </c>
      <c r="B10" s="191"/>
      <c r="C10" s="75" t="s">
        <v>66</v>
      </c>
      <c r="D10" s="95" t="s">
        <v>67</v>
      </c>
      <c r="E10" s="77">
        <v>4</v>
      </c>
      <c r="F10" s="78">
        <v>0.375</v>
      </c>
      <c r="G10" s="82">
        <v>6164</v>
      </c>
      <c r="H10" s="79">
        <f>G10*F10*E10</f>
        <v>9246</v>
      </c>
      <c r="I10" s="99">
        <v>0.7</v>
      </c>
      <c r="J10" s="87">
        <f>H10-H10*I10</f>
        <v>2773.8</v>
      </c>
      <c r="K10" s="90">
        <f>H10-(H10*I10)</f>
        <v>2773.8</v>
      </c>
    </row>
    <row r="11" spans="1:12" ht="18.75" x14ac:dyDescent="0.3">
      <c r="A11" s="193" t="s">
        <v>68</v>
      </c>
      <c r="B11" s="200"/>
      <c r="C11" s="75" t="s">
        <v>69</v>
      </c>
      <c r="D11" s="95" t="s">
        <v>67</v>
      </c>
      <c r="E11" s="96">
        <v>20</v>
      </c>
      <c r="F11" s="97">
        <v>0.375</v>
      </c>
      <c r="G11" s="82">
        <v>15514.83</v>
      </c>
      <c r="H11" s="79">
        <f>E11*F11*G11</f>
        <v>116361.22500000001</v>
      </c>
      <c r="I11" s="99">
        <v>0.7</v>
      </c>
      <c r="J11" s="87"/>
      <c r="K11" s="90">
        <f>H11-(H11*I11)</f>
        <v>34908.367500000008</v>
      </c>
    </row>
    <row r="12" spans="1:12" ht="18.75" x14ac:dyDescent="0.3">
      <c r="A12" s="92" t="s">
        <v>46</v>
      </c>
      <c r="B12" s="92"/>
      <c r="C12" s="75" t="s">
        <v>70</v>
      </c>
      <c r="D12" s="95" t="s">
        <v>67</v>
      </c>
      <c r="E12" s="94">
        <v>4</v>
      </c>
      <c r="F12" s="93">
        <v>0.5</v>
      </c>
      <c r="G12" s="82">
        <v>6164</v>
      </c>
      <c r="H12" s="79">
        <f>G12*F12*E12</f>
        <v>12328</v>
      </c>
      <c r="I12" s="99">
        <v>0.7</v>
      </c>
      <c r="J12" s="87"/>
      <c r="K12" s="90">
        <f>H12-(H12*I12)</f>
        <v>3698.4000000000015</v>
      </c>
    </row>
    <row r="13" spans="1:12" ht="23.25" x14ac:dyDescent="0.25">
      <c r="A13" s="192" t="s">
        <v>40</v>
      </c>
      <c r="B13" s="192"/>
      <c r="C13" s="192"/>
      <c r="D13" s="192"/>
      <c r="E13" s="5">
        <f>SUM(E10:E12)</f>
        <v>28</v>
      </c>
      <c r="F13" s="6"/>
      <c r="G13" s="5" t="s">
        <v>41</v>
      </c>
      <c r="H13" s="7">
        <f>SUM(H10:H12)</f>
        <v>137935.22500000001</v>
      </c>
      <c r="I13" s="6"/>
      <c r="J13" s="88">
        <f>SUM(J10:J10)</f>
        <v>2773.8</v>
      </c>
      <c r="K13" s="91">
        <f>SUM(K10:K12)</f>
        <v>41380.567500000012</v>
      </c>
    </row>
    <row r="14" spans="1:12" x14ac:dyDescent="0.25">
      <c r="H14" s="73"/>
    </row>
    <row r="15" spans="1:12" x14ac:dyDescent="0.25">
      <c r="H15" s="83"/>
    </row>
    <row r="16" spans="1:12" x14ac:dyDescent="0.25">
      <c r="A16" s="8" t="s">
        <v>105</v>
      </c>
      <c r="L16" s="98"/>
    </row>
    <row r="23" spans="1:1" ht="15.75" x14ac:dyDescent="0.25">
      <c r="A23" s="159" t="s">
        <v>106</v>
      </c>
    </row>
  </sheetData>
  <mergeCells count="12">
    <mergeCell ref="A13:D13"/>
    <mergeCell ref="A7:B7"/>
    <mergeCell ref="A8:J8"/>
    <mergeCell ref="A9:B9"/>
    <mergeCell ref="A10:B10"/>
    <mergeCell ref="A11:B11"/>
    <mergeCell ref="F6:G6"/>
    <mergeCell ref="F1:J1"/>
    <mergeCell ref="F2:G2"/>
    <mergeCell ref="F3:G3"/>
    <mergeCell ref="F4:G4"/>
    <mergeCell ref="F5:G5"/>
  </mergeCells>
  <pageMargins left="0.51181102362204722" right="0.51181102362204722" top="0.78740157480314965" bottom="0.78740157480314965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tabSelected="1" zoomScale="85" zoomScaleNormal="85" workbookViewId="0">
      <selection activeCell="B22" sqref="B22"/>
    </sheetView>
  </sheetViews>
  <sheetFormatPr defaultRowHeight="15" x14ac:dyDescent="0.25"/>
  <cols>
    <col min="1" max="1" width="13.140625" style="8" bestFit="1" customWidth="1"/>
    <col min="2" max="2" width="26" style="8" customWidth="1"/>
    <col min="3" max="3" width="76.85546875" style="8" bestFit="1" customWidth="1"/>
    <col min="4" max="4" width="18.28515625" style="8" customWidth="1"/>
    <col min="5" max="5" width="13.42578125" style="8" customWidth="1"/>
    <col min="6" max="6" width="15.7109375" style="8" bestFit="1" customWidth="1"/>
    <col min="7" max="7" width="17.5703125" style="8" customWidth="1"/>
    <col min="8" max="8" width="18.85546875" style="8" customWidth="1"/>
    <col min="9" max="9" width="19.42578125" style="8" bestFit="1" customWidth="1"/>
    <col min="10" max="10" width="19.140625" style="8" hidden="1" customWidth="1"/>
    <col min="11" max="11" width="22.5703125" style="8" bestFit="1" customWidth="1"/>
    <col min="12" max="12" width="24.85546875" style="8" customWidth="1"/>
    <col min="13" max="16384" width="9.140625" style="8"/>
  </cols>
  <sheetData>
    <row r="1" spans="1:12" ht="15.75" x14ac:dyDescent="0.25">
      <c r="F1" s="198"/>
      <c r="G1" s="198"/>
      <c r="H1" s="198"/>
      <c r="I1" s="198"/>
      <c r="J1" s="198"/>
      <c r="K1" s="84"/>
    </row>
    <row r="2" spans="1:12" x14ac:dyDescent="0.25">
      <c r="F2" s="199"/>
      <c r="G2" s="199"/>
      <c r="H2" s="81"/>
      <c r="I2" s="81"/>
      <c r="J2" s="81"/>
      <c r="K2" s="81"/>
    </row>
    <row r="3" spans="1:12" ht="18.75" x14ac:dyDescent="0.25">
      <c r="A3" s="9" t="s">
        <v>5</v>
      </c>
      <c r="B3" s="10" t="s">
        <v>62</v>
      </c>
      <c r="C3" s="14"/>
      <c r="D3" s="14"/>
      <c r="E3" s="14"/>
      <c r="F3" s="197"/>
      <c r="G3" s="197"/>
      <c r="H3" s="72"/>
      <c r="I3" s="73"/>
      <c r="J3" s="74"/>
      <c r="K3" s="74"/>
    </row>
    <row r="4" spans="1:12" ht="18.75" x14ac:dyDescent="0.25">
      <c r="A4" s="9" t="s">
        <v>8</v>
      </c>
      <c r="B4" s="11" t="s">
        <v>9</v>
      </c>
      <c r="C4" s="14"/>
      <c r="D4" s="14"/>
      <c r="E4" s="70"/>
      <c r="F4" s="197"/>
      <c r="G4" s="197"/>
      <c r="H4" s="80"/>
      <c r="I4" s="73"/>
      <c r="J4" s="74"/>
      <c r="K4" s="74"/>
    </row>
    <row r="5" spans="1:12" ht="18.75" x14ac:dyDescent="0.25">
      <c r="A5" s="9" t="s">
        <v>11</v>
      </c>
      <c r="B5" s="12" t="s">
        <v>63</v>
      </c>
      <c r="C5" s="14"/>
      <c r="D5" s="14"/>
      <c r="E5" s="14"/>
      <c r="F5" s="197"/>
      <c r="G5" s="197"/>
      <c r="H5" s="72"/>
      <c r="I5" s="73"/>
      <c r="J5" s="74"/>
      <c r="K5" s="74"/>
    </row>
    <row r="6" spans="1:12" ht="18.75" x14ac:dyDescent="0.25">
      <c r="A6" s="9" t="s">
        <v>14</v>
      </c>
      <c r="B6" s="13" t="s">
        <v>64</v>
      </c>
      <c r="C6" s="14"/>
      <c r="D6" s="14"/>
      <c r="E6" s="14"/>
      <c r="F6" s="197"/>
      <c r="G6" s="197"/>
      <c r="H6" s="72"/>
      <c r="I6" s="73"/>
      <c r="J6" s="74"/>
      <c r="K6" s="74"/>
    </row>
    <row r="7" spans="1:12" ht="18.75" x14ac:dyDescent="0.25">
      <c r="A7" s="183"/>
      <c r="B7" s="184"/>
      <c r="C7" s="14"/>
      <c r="D7" s="14"/>
      <c r="E7" s="14"/>
      <c r="F7" s="14"/>
      <c r="G7" s="14"/>
      <c r="H7" s="14"/>
      <c r="I7" s="14"/>
      <c r="J7" s="14"/>
      <c r="K7" s="14"/>
    </row>
    <row r="8" spans="1:12" ht="21" x14ac:dyDescent="0.25">
      <c r="A8" s="186" t="s">
        <v>17</v>
      </c>
      <c r="B8" s="187"/>
      <c r="C8" s="187"/>
      <c r="D8" s="187"/>
      <c r="E8" s="187"/>
      <c r="F8" s="187"/>
      <c r="G8" s="187"/>
      <c r="H8" s="187"/>
      <c r="I8" s="187"/>
      <c r="J8" s="187"/>
      <c r="K8" s="85"/>
    </row>
    <row r="9" spans="1:12" ht="25.5" x14ac:dyDescent="0.25">
      <c r="A9" s="185" t="s">
        <v>18</v>
      </c>
      <c r="B9" s="185"/>
      <c r="C9" s="1" t="s">
        <v>1</v>
      </c>
      <c r="D9" s="2" t="s">
        <v>19</v>
      </c>
      <c r="E9" s="3" t="s">
        <v>20</v>
      </c>
      <c r="F9" s="4" t="s">
        <v>21</v>
      </c>
      <c r="G9" s="1" t="s">
        <v>22</v>
      </c>
      <c r="H9" s="1" t="s">
        <v>23</v>
      </c>
      <c r="I9" s="1" t="s">
        <v>24</v>
      </c>
      <c r="J9" s="86" t="s">
        <v>25</v>
      </c>
      <c r="K9" s="89" t="s">
        <v>65</v>
      </c>
    </row>
    <row r="10" spans="1:12" ht="18.75" x14ac:dyDescent="0.3">
      <c r="A10" s="191" t="s">
        <v>46</v>
      </c>
      <c r="B10" s="191"/>
      <c r="C10" s="75" t="s">
        <v>66</v>
      </c>
      <c r="D10" s="95" t="s">
        <v>67</v>
      </c>
      <c r="E10" s="101">
        <v>5</v>
      </c>
      <c r="F10" s="102">
        <v>0.375</v>
      </c>
      <c r="G10" s="82">
        <v>6164</v>
      </c>
      <c r="H10" s="79">
        <f>E10*F10*G10</f>
        <v>11557.5</v>
      </c>
      <c r="I10" s="99">
        <v>0.65</v>
      </c>
      <c r="J10" s="87">
        <f>H10-H10*I10</f>
        <v>4045.125</v>
      </c>
      <c r="K10" s="90">
        <f>G10-G10*I10</f>
        <v>2157.3999999999996</v>
      </c>
    </row>
    <row r="11" spans="1:12" ht="18.75" x14ac:dyDescent="0.3">
      <c r="A11" s="92" t="s">
        <v>46</v>
      </c>
      <c r="B11" s="92"/>
      <c r="C11" s="75" t="s">
        <v>70</v>
      </c>
      <c r="D11" s="105" t="s">
        <v>67</v>
      </c>
      <c r="E11" s="94">
        <v>4</v>
      </c>
      <c r="F11" s="93">
        <v>0.5</v>
      </c>
      <c r="G11" s="82">
        <v>6164</v>
      </c>
      <c r="H11" s="79">
        <f>G11*F11*E11</f>
        <v>12328</v>
      </c>
      <c r="I11" s="99">
        <v>0.65</v>
      </c>
      <c r="J11" s="87"/>
      <c r="K11" s="90">
        <f>H11-H11*I11</f>
        <v>4314.7999999999993</v>
      </c>
    </row>
    <row r="12" spans="1:12" ht="18.75" x14ac:dyDescent="0.3">
      <c r="A12" s="92" t="s">
        <v>46</v>
      </c>
      <c r="B12" s="92"/>
      <c r="C12" s="104" t="s">
        <v>32</v>
      </c>
      <c r="D12" s="106" t="s">
        <v>72</v>
      </c>
      <c r="E12" s="109">
        <v>4</v>
      </c>
      <c r="F12" s="107">
        <v>1</v>
      </c>
      <c r="G12" s="82">
        <v>15514.83</v>
      </c>
      <c r="H12" s="79">
        <f>G12*F12*E12</f>
        <v>62059.32</v>
      </c>
      <c r="I12" s="99">
        <v>0.65</v>
      </c>
      <c r="J12" s="87"/>
      <c r="K12" s="90">
        <f>H12-H12*I12</f>
        <v>21720.761999999995</v>
      </c>
    </row>
    <row r="13" spans="1:12" ht="23.25" x14ac:dyDescent="0.25">
      <c r="A13" s="192" t="s">
        <v>40</v>
      </c>
      <c r="B13" s="192"/>
      <c r="C13" s="192"/>
      <c r="D13" s="201"/>
      <c r="E13" s="108">
        <f>SUM(E10:E12)</f>
        <v>13</v>
      </c>
      <c r="F13" s="6"/>
      <c r="G13" s="5" t="s">
        <v>41</v>
      </c>
      <c r="H13" s="7">
        <f>SUM(H10:H12)</f>
        <v>85944.82</v>
      </c>
      <c r="I13" s="6"/>
      <c r="J13" s="88">
        <f>SUM(J10:J10)</f>
        <v>4045.125</v>
      </c>
      <c r="K13" s="91">
        <f>SUM(K10:K12)</f>
        <v>28192.961999999992</v>
      </c>
    </row>
    <row r="14" spans="1:12" x14ac:dyDescent="0.25">
      <c r="E14" s="110"/>
      <c r="H14" s="73"/>
    </row>
    <row r="15" spans="1:12" x14ac:dyDescent="0.25">
      <c r="H15" s="83"/>
    </row>
    <row r="16" spans="1:12" x14ac:dyDescent="0.25">
      <c r="A16" s="8" t="s">
        <v>105</v>
      </c>
      <c r="L16" s="98"/>
    </row>
    <row r="19" spans="1:1" ht="15.75" x14ac:dyDescent="0.25">
      <c r="A19" s="159" t="s">
        <v>106</v>
      </c>
    </row>
  </sheetData>
  <mergeCells count="11">
    <mergeCell ref="A13:D13"/>
    <mergeCell ref="A7:B7"/>
    <mergeCell ref="A8:J8"/>
    <mergeCell ref="A9:B9"/>
    <mergeCell ref="A10:B10"/>
    <mergeCell ref="F6:G6"/>
    <mergeCell ref="F1:J1"/>
    <mergeCell ref="F2:G2"/>
    <mergeCell ref="F3:G3"/>
    <mergeCell ref="F4:G4"/>
    <mergeCell ref="F5:G5"/>
  </mergeCells>
  <pageMargins left="0.51181102362204722" right="0.5118110236220472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PROPOSTA_COTA_SALVADOR</vt:lpstr>
      <vt:lpstr>Ouro</vt:lpstr>
      <vt:lpstr>Prata</vt:lpstr>
      <vt:lpstr>Bronze</vt:lpstr>
    </vt:vector>
  </TitlesOfParts>
  <Manager/>
  <Company>Rádio e Televisão Record S/A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Monteiro Felix</dc:creator>
  <cp:keywords/>
  <dc:description/>
  <cp:lastModifiedBy>Larissa do Amparo Costa</cp:lastModifiedBy>
  <cp:revision/>
  <dcterms:created xsi:type="dcterms:W3CDTF">2015-10-07T13:25:10Z</dcterms:created>
  <dcterms:modified xsi:type="dcterms:W3CDTF">2025-12-16T19:38:53Z</dcterms:modified>
  <cp:category/>
  <cp:contentStatus/>
</cp:coreProperties>
</file>